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Z:\seed\sharedfiles\MANAGEMENT ONLY\Trinh\AOSA Rule Committee\Rule Proposal\2026\"/>
    </mc:Choice>
  </mc:AlternateContent>
  <xr:revisionPtr revIDLastSave="0" documentId="8_{2DE96136-8523-49DD-95FC-0357800CD4CE}" xr6:coauthVersionLast="47" xr6:coauthVersionMax="47" xr10:uidLastSave="{00000000-0000-0000-0000-000000000000}"/>
  <bookViews>
    <workbookView xWindow="-30840" yWindow="0" windowWidth="30960" windowHeight="16800" tabRatio="877" xr2:uid="{00000000-000D-0000-FFFF-FFFF00000000}"/>
  </bookViews>
  <sheets>
    <sheet name="Data Sheet" sheetId="1" r:id="rId1"/>
    <sheet name="Seed and Lab Information" sheetId="5" r:id="rId2"/>
    <sheet name="Lot 1" sheetId="2" r:id="rId3"/>
    <sheet name="Pivot Table Lot 1" sheetId="9" r:id="rId4"/>
    <sheet name="Lot 2" sheetId="3" r:id="rId5"/>
    <sheet name="Pivot Table Lot 2" sheetId="10" r:id="rId6"/>
    <sheet name="Lot 3" sheetId="4" r:id="rId7"/>
    <sheet name="Pivot Table Lot 3" sheetId="11" r:id="rId8"/>
    <sheet name="Lot 4" sheetId="6" r:id="rId9"/>
    <sheet name="Pivot Table Lot 4" sheetId="12" r:id="rId10"/>
    <sheet name="Lot 5" sheetId="7" r:id="rId11"/>
    <sheet name="Pivot Table Lot 5" sheetId="13" r:id="rId12"/>
    <sheet name="Lot 6" sheetId="8" r:id="rId13"/>
    <sheet name="Pivot Table Lot 6" sheetId="14" r:id="rId14"/>
    <sheet name="Time Calculations" sheetId="15" r:id="rId15"/>
  </sheets>
  <definedNames>
    <definedName name="_xlnm._FilterDatabase" localSheetId="2" hidden="1">'Lot 1'!$A$1:$R$43</definedName>
    <definedName name="_xlnm._FilterDatabase" localSheetId="4" hidden="1">'Lot 2'!$A$1:$R$1</definedName>
    <definedName name="_xlnm._FilterDatabase" localSheetId="3" hidden="1">'Pivot Table Lot 1'!$G$4:$O$4</definedName>
    <definedName name="_xlnm._FilterDatabase" localSheetId="5" hidden="1">'Pivot Table Lot 2'!$H$4:$P$4</definedName>
    <definedName name="_xlnm._FilterDatabase" localSheetId="7" hidden="1">'Pivot Table Lot 3'!$G$4:$O$4</definedName>
    <definedName name="_xlnm._FilterDatabase" localSheetId="14" hidden="1">'Time Calculations'!$A$1:$D$22</definedName>
  </definedNames>
  <calcPr calcId="191029"/>
  <pivotCaches>
    <pivotCache cacheId="0" r:id="rId16"/>
    <pivotCache cacheId="1" r:id="rId17"/>
    <pivotCache cacheId="2" r:id="rId18"/>
    <pivotCache cacheId="3" r:id="rId19"/>
    <pivotCache cacheId="4" r:id="rId20"/>
    <pivotCache cacheId="5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5" l="1"/>
  <c r="D22" i="15"/>
  <c r="B22" i="15"/>
  <c r="C15" i="15"/>
  <c r="D15" i="15"/>
  <c r="B15" i="15"/>
  <c r="C8" i="15"/>
  <c r="D8" i="15"/>
  <c r="B8" i="15"/>
  <c r="E40" i="8"/>
  <c r="D40" i="8"/>
  <c r="C40" i="8"/>
  <c r="Q39" i="8"/>
  <c r="P39" i="8"/>
  <c r="O39" i="8"/>
  <c r="N39" i="8"/>
  <c r="L39" i="8"/>
  <c r="L43" i="8" s="1"/>
  <c r="H39" i="8"/>
  <c r="E39" i="8"/>
  <c r="D39" i="8"/>
  <c r="D41" i="8" s="1"/>
  <c r="C39" i="8"/>
  <c r="C41" i="8" s="1"/>
  <c r="Q38" i="8"/>
  <c r="Q43" i="8" s="1"/>
  <c r="P38" i="8"/>
  <c r="P43" i="8" s="1"/>
  <c r="O38" i="8"/>
  <c r="O43" i="8" s="1"/>
  <c r="N38" i="8"/>
  <c r="N43" i="8" s="1"/>
  <c r="L38" i="8"/>
  <c r="L42" i="8" s="1"/>
  <c r="K38" i="8"/>
  <c r="J38" i="8"/>
  <c r="I38" i="8"/>
  <c r="H38" i="8"/>
  <c r="H41" i="8" s="1"/>
  <c r="E38" i="8"/>
  <c r="E41" i="8" s="1"/>
  <c r="D38" i="8"/>
  <c r="D42" i="8" s="1"/>
  <c r="C38" i="8"/>
  <c r="C42" i="8" s="1"/>
  <c r="N35" i="8"/>
  <c r="O35" i="8"/>
  <c r="P35" i="8"/>
  <c r="Q35" i="8"/>
  <c r="N36" i="8"/>
  <c r="O36" i="8"/>
  <c r="P36" i="8"/>
  <c r="Q36" i="8"/>
  <c r="N37" i="8"/>
  <c r="O37" i="8"/>
  <c r="P37" i="8"/>
  <c r="Q37" i="8"/>
  <c r="D40" i="7"/>
  <c r="C40" i="7"/>
  <c r="Q39" i="7"/>
  <c r="P39" i="7"/>
  <c r="O39" i="7"/>
  <c r="N39" i="7"/>
  <c r="L39" i="7"/>
  <c r="L43" i="7" s="1"/>
  <c r="K39" i="7"/>
  <c r="K43" i="7" s="1"/>
  <c r="H39" i="7"/>
  <c r="E39" i="7"/>
  <c r="D39" i="7"/>
  <c r="D41" i="7" s="1"/>
  <c r="C39" i="7"/>
  <c r="C41" i="7" s="1"/>
  <c r="Q38" i="7"/>
  <c r="Q43" i="7" s="1"/>
  <c r="P38" i="7"/>
  <c r="P43" i="7" s="1"/>
  <c r="O38" i="7"/>
  <c r="O43" i="7" s="1"/>
  <c r="N38" i="7"/>
  <c r="N43" i="7" s="1"/>
  <c r="L38" i="7"/>
  <c r="L42" i="7" s="1"/>
  <c r="K38" i="7"/>
  <c r="K42" i="7" s="1"/>
  <c r="J38" i="7"/>
  <c r="I38" i="7"/>
  <c r="H38" i="7"/>
  <c r="H41" i="7" s="1"/>
  <c r="E38" i="7"/>
  <c r="E41" i="7" s="1"/>
  <c r="D38" i="7"/>
  <c r="D42" i="7" s="1"/>
  <c r="C38" i="7"/>
  <c r="C42" i="7" s="1"/>
  <c r="N35" i="7"/>
  <c r="O35" i="7"/>
  <c r="P35" i="7"/>
  <c r="Q35" i="7"/>
  <c r="N36" i="7"/>
  <c r="O36" i="7"/>
  <c r="P36" i="7"/>
  <c r="Q36" i="7"/>
  <c r="N37" i="7"/>
  <c r="O37" i="7"/>
  <c r="P37" i="7"/>
  <c r="Q37" i="7"/>
  <c r="C40" i="6"/>
  <c r="Q39" i="6"/>
  <c r="P39" i="6"/>
  <c r="O39" i="6"/>
  <c r="N39" i="6"/>
  <c r="L39" i="6"/>
  <c r="L43" i="6" s="1"/>
  <c r="K39" i="6"/>
  <c r="K43" i="6" s="1"/>
  <c r="H39" i="6"/>
  <c r="E39" i="6"/>
  <c r="D39" i="6"/>
  <c r="D41" i="6" s="1"/>
  <c r="C39" i="6"/>
  <c r="C41" i="6" s="1"/>
  <c r="Q38" i="6"/>
  <c r="Q43" i="6" s="1"/>
  <c r="P38" i="6"/>
  <c r="P43" i="6" s="1"/>
  <c r="O38" i="6"/>
  <c r="O43" i="6" s="1"/>
  <c r="N38" i="6"/>
  <c r="N43" i="6" s="1"/>
  <c r="L38" i="6"/>
  <c r="L42" i="6" s="1"/>
  <c r="K38" i="6"/>
  <c r="K42" i="6" s="1"/>
  <c r="J38" i="6"/>
  <c r="I38" i="6"/>
  <c r="H38" i="6"/>
  <c r="H41" i="6" s="1"/>
  <c r="E38" i="6"/>
  <c r="E41" i="6" s="1"/>
  <c r="D38" i="6"/>
  <c r="D42" i="6" s="1"/>
  <c r="C38" i="6"/>
  <c r="C42" i="6" s="1"/>
  <c r="N35" i="6"/>
  <c r="O35" i="6"/>
  <c r="P35" i="6"/>
  <c r="Q35" i="6"/>
  <c r="N36" i="6"/>
  <c r="O36" i="6"/>
  <c r="P36" i="6"/>
  <c r="Q36" i="6"/>
  <c r="N37" i="6"/>
  <c r="O37" i="6"/>
  <c r="P37" i="6"/>
  <c r="Q37" i="6"/>
  <c r="H40" i="4"/>
  <c r="E40" i="4"/>
  <c r="D40" i="4"/>
  <c r="C40" i="4"/>
  <c r="Q39" i="4"/>
  <c r="P39" i="4"/>
  <c r="O39" i="4"/>
  <c r="N39" i="4"/>
  <c r="H39" i="4"/>
  <c r="E39" i="4"/>
  <c r="D39" i="4"/>
  <c r="C39" i="4"/>
  <c r="Q38" i="4"/>
  <c r="Q43" i="4" s="1"/>
  <c r="P38" i="4"/>
  <c r="P43" i="4" s="1"/>
  <c r="O38" i="4"/>
  <c r="O43" i="4" s="1"/>
  <c r="N38" i="4"/>
  <c r="N43" i="4" s="1"/>
  <c r="L38" i="4"/>
  <c r="K38" i="4"/>
  <c r="J38" i="4"/>
  <c r="I38" i="4"/>
  <c r="H38" i="4"/>
  <c r="H41" i="4" s="1"/>
  <c r="E38" i="4"/>
  <c r="E41" i="4" s="1"/>
  <c r="D38" i="4"/>
  <c r="D41" i="4" s="1"/>
  <c r="C38" i="4"/>
  <c r="C41" i="4" s="1"/>
  <c r="N35" i="4"/>
  <c r="O35" i="4"/>
  <c r="P35" i="4"/>
  <c r="Q35" i="4"/>
  <c r="N36" i="4"/>
  <c r="O36" i="4"/>
  <c r="P36" i="4"/>
  <c r="Q36" i="4"/>
  <c r="N37" i="4"/>
  <c r="O37" i="4"/>
  <c r="P37" i="4"/>
  <c r="Q37" i="4"/>
  <c r="Q40" i="3"/>
  <c r="D40" i="3"/>
  <c r="C40" i="3"/>
  <c r="Q39" i="3"/>
  <c r="P39" i="3"/>
  <c r="O39" i="3"/>
  <c r="N39" i="3"/>
  <c r="L39" i="3"/>
  <c r="H39" i="3"/>
  <c r="E39" i="3"/>
  <c r="D39" i="3"/>
  <c r="C39" i="3"/>
  <c r="Q38" i="3"/>
  <c r="Q43" i="3" s="1"/>
  <c r="P38" i="3"/>
  <c r="P43" i="3" s="1"/>
  <c r="O38" i="3"/>
  <c r="O43" i="3" s="1"/>
  <c r="N38" i="3"/>
  <c r="N43" i="3" s="1"/>
  <c r="L38" i="3"/>
  <c r="L42" i="3" s="1"/>
  <c r="K38" i="3"/>
  <c r="J38" i="3"/>
  <c r="I38" i="3"/>
  <c r="H38" i="3"/>
  <c r="H41" i="3" s="1"/>
  <c r="E38" i="3"/>
  <c r="E41" i="3" s="1"/>
  <c r="D38" i="3"/>
  <c r="D41" i="3" s="1"/>
  <c r="C38" i="3"/>
  <c r="C41" i="3" s="1"/>
  <c r="N35" i="3"/>
  <c r="O35" i="3"/>
  <c r="P35" i="3"/>
  <c r="Q35" i="3"/>
  <c r="N36" i="3"/>
  <c r="O36" i="3"/>
  <c r="P36" i="3"/>
  <c r="Q36" i="3"/>
  <c r="N37" i="3"/>
  <c r="O37" i="3"/>
  <c r="P37" i="3"/>
  <c r="Q37" i="3"/>
  <c r="N2" i="2"/>
  <c r="H39" i="2"/>
  <c r="H38" i="2" s="1"/>
  <c r="D39" i="2"/>
  <c r="D38" i="2" s="1"/>
  <c r="E39" i="2"/>
  <c r="E38" i="2" s="1"/>
  <c r="C39" i="2"/>
  <c r="C38" i="2" s="1"/>
  <c r="N13" i="2"/>
  <c r="O13" i="2"/>
  <c r="P13" i="2"/>
  <c r="Q13" i="2"/>
  <c r="N25" i="2"/>
  <c r="O25" i="2"/>
  <c r="P25" i="2"/>
  <c r="Q25" i="2"/>
  <c r="N37" i="2"/>
  <c r="O37" i="2"/>
  <c r="P37" i="2"/>
  <c r="Q37" i="2"/>
  <c r="N32" i="8"/>
  <c r="O32" i="8"/>
  <c r="P32" i="8"/>
  <c r="Q32" i="8"/>
  <c r="N33" i="8"/>
  <c r="O33" i="8"/>
  <c r="P33" i="8"/>
  <c r="Q33" i="8"/>
  <c r="N34" i="8"/>
  <c r="O34" i="8"/>
  <c r="P34" i="8"/>
  <c r="Q34" i="8"/>
  <c r="N32" i="7"/>
  <c r="O32" i="7"/>
  <c r="P32" i="7"/>
  <c r="Q32" i="7"/>
  <c r="N33" i="7"/>
  <c r="O33" i="7"/>
  <c r="P33" i="7"/>
  <c r="Q33" i="7"/>
  <c r="N34" i="7"/>
  <c r="O34" i="7"/>
  <c r="P34" i="7"/>
  <c r="Q34" i="7"/>
  <c r="N32" i="6"/>
  <c r="O32" i="6"/>
  <c r="P32" i="6"/>
  <c r="Q32" i="6"/>
  <c r="N33" i="6"/>
  <c r="O33" i="6"/>
  <c r="P33" i="6"/>
  <c r="Q33" i="6"/>
  <c r="N34" i="6"/>
  <c r="O34" i="6"/>
  <c r="P34" i="6"/>
  <c r="Q34" i="6"/>
  <c r="N32" i="4"/>
  <c r="O32" i="4"/>
  <c r="P32" i="4"/>
  <c r="Q32" i="4"/>
  <c r="N33" i="4"/>
  <c r="O33" i="4"/>
  <c r="P33" i="4"/>
  <c r="Q33" i="4"/>
  <c r="N34" i="4"/>
  <c r="O34" i="4"/>
  <c r="P34" i="4"/>
  <c r="Q34" i="4"/>
  <c r="N32" i="3"/>
  <c r="O32" i="3"/>
  <c r="P32" i="3"/>
  <c r="Q32" i="3"/>
  <c r="N33" i="3"/>
  <c r="O33" i="3"/>
  <c r="P33" i="3"/>
  <c r="Q33" i="3"/>
  <c r="N34" i="3"/>
  <c r="O34" i="3"/>
  <c r="P34" i="3"/>
  <c r="Q34" i="3"/>
  <c r="N12" i="2"/>
  <c r="O12" i="2"/>
  <c r="P12" i="2"/>
  <c r="Q12" i="2"/>
  <c r="N24" i="2"/>
  <c r="O24" i="2"/>
  <c r="P24" i="2"/>
  <c r="Q24" i="2"/>
  <c r="N36" i="2"/>
  <c r="O36" i="2"/>
  <c r="P36" i="2"/>
  <c r="Q36" i="2"/>
  <c r="N29" i="8"/>
  <c r="O29" i="8"/>
  <c r="P29" i="8"/>
  <c r="Q29" i="8"/>
  <c r="N30" i="8"/>
  <c r="O30" i="8"/>
  <c r="P30" i="8"/>
  <c r="Q30" i="8"/>
  <c r="N31" i="8"/>
  <c r="O31" i="8"/>
  <c r="P31" i="8"/>
  <c r="Q31" i="8"/>
  <c r="N29" i="7"/>
  <c r="O29" i="7"/>
  <c r="P29" i="7"/>
  <c r="Q29" i="7"/>
  <c r="N30" i="7"/>
  <c r="O30" i="7"/>
  <c r="P30" i="7"/>
  <c r="Q30" i="7"/>
  <c r="N31" i="7"/>
  <c r="O31" i="7"/>
  <c r="P31" i="7"/>
  <c r="Q31" i="7"/>
  <c r="N29" i="6"/>
  <c r="O29" i="6"/>
  <c r="P29" i="6"/>
  <c r="Q29" i="6"/>
  <c r="N30" i="6"/>
  <c r="O30" i="6"/>
  <c r="P30" i="6"/>
  <c r="Q30" i="6"/>
  <c r="N31" i="6"/>
  <c r="O31" i="6"/>
  <c r="P31" i="6"/>
  <c r="Q31" i="6"/>
  <c r="N29" i="4"/>
  <c r="O29" i="4"/>
  <c r="P29" i="4"/>
  <c r="Q29" i="4"/>
  <c r="N30" i="4"/>
  <c r="O30" i="4"/>
  <c r="P30" i="4"/>
  <c r="Q30" i="4"/>
  <c r="N31" i="4"/>
  <c r="O31" i="4"/>
  <c r="P31" i="4"/>
  <c r="Q31" i="4"/>
  <c r="N29" i="3"/>
  <c r="O29" i="3"/>
  <c r="P29" i="3"/>
  <c r="Q29" i="3"/>
  <c r="N30" i="3"/>
  <c r="O30" i="3"/>
  <c r="P30" i="3"/>
  <c r="Q30" i="3"/>
  <c r="N31" i="3"/>
  <c r="O31" i="3"/>
  <c r="P31" i="3"/>
  <c r="Q31" i="3"/>
  <c r="N11" i="2"/>
  <c r="O11" i="2"/>
  <c r="P11" i="2"/>
  <c r="Q11" i="2"/>
  <c r="N23" i="2"/>
  <c r="O23" i="2"/>
  <c r="P23" i="2"/>
  <c r="Q23" i="2"/>
  <c r="N35" i="2"/>
  <c r="O35" i="2"/>
  <c r="P35" i="2"/>
  <c r="Q35" i="2"/>
  <c r="N26" i="8"/>
  <c r="O26" i="8"/>
  <c r="P26" i="8"/>
  <c r="Q26" i="8"/>
  <c r="N27" i="8"/>
  <c r="O27" i="8"/>
  <c r="P27" i="8"/>
  <c r="Q27" i="8"/>
  <c r="N28" i="8"/>
  <c r="O28" i="8"/>
  <c r="P28" i="8"/>
  <c r="Q28" i="8"/>
  <c r="N26" i="7"/>
  <c r="O26" i="7"/>
  <c r="P26" i="7"/>
  <c r="Q26" i="7"/>
  <c r="N27" i="7"/>
  <c r="O27" i="7"/>
  <c r="P27" i="7"/>
  <c r="Q27" i="7"/>
  <c r="N28" i="7"/>
  <c r="O28" i="7"/>
  <c r="P28" i="7"/>
  <c r="Q28" i="7"/>
  <c r="N26" i="6"/>
  <c r="O26" i="6"/>
  <c r="P26" i="6"/>
  <c r="Q26" i="6"/>
  <c r="N27" i="6"/>
  <c r="O27" i="6"/>
  <c r="P27" i="6"/>
  <c r="Q27" i="6"/>
  <c r="N28" i="6"/>
  <c r="O28" i="6"/>
  <c r="P28" i="6"/>
  <c r="Q28" i="6"/>
  <c r="N26" i="4"/>
  <c r="O26" i="4"/>
  <c r="P26" i="4"/>
  <c r="Q26" i="4"/>
  <c r="N27" i="4"/>
  <c r="O27" i="4"/>
  <c r="P27" i="4"/>
  <c r="Q27" i="4"/>
  <c r="N28" i="4"/>
  <c r="O28" i="4"/>
  <c r="P28" i="4"/>
  <c r="Q28" i="4"/>
  <c r="N26" i="3"/>
  <c r="O26" i="3"/>
  <c r="P26" i="3"/>
  <c r="Q26" i="3"/>
  <c r="N27" i="3"/>
  <c r="O27" i="3"/>
  <c r="P27" i="3"/>
  <c r="Q27" i="3"/>
  <c r="N28" i="3"/>
  <c r="O28" i="3"/>
  <c r="P28" i="3"/>
  <c r="Q28" i="3"/>
  <c r="N10" i="2"/>
  <c r="O10" i="2"/>
  <c r="P10" i="2"/>
  <c r="Q10" i="2"/>
  <c r="N22" i="2"/>
  <c r="O22" i="2"/>
  <c r="P22" i="2"/>
  <c r="Q22" i="2"/>
  <c r="N34" i="2"/>
  <c r="O34" i="2"/>
  <c r="P34" i="2"/>
  <c r="Q34" i="2"/>
  <c r="Q25" i="6"/>
  <c r="P25" i="6"/>
  <c r="O25" i="6"/>
  <c r="N25" i="6"/>
  <c r="Q25" i="4"/>
  <c r="P25" i="4"/>
  <c r="O25" i="4"/>
  <c r="N25" i="4"/>
  <c r="Q24" i="6"/>
  <c r="P24" i="6"/>
  <c r="O24" i="6"/>
  <c r="N24" i="6"/>
  <c r="Q24" i="4"/>
  <c r="P24" i="4"/>
  <c r="O24" i="4"/>
  <c r="N24" i="4"/>
  <c r="N23" i="8"/>
  <c r="O23" i="8"/>
  <c r="P23" i="8"/>
  <c r="Q23" i="8"/>
  <c r="N24" i="8"/>
  <c r="O24" i="8"/>
  <c r="P24" i="8"/>
  <c r="Q24" i="8"/>
  <c r="N25" i="8"/>
  <c r="O25" i="8"/>
  <c r="P25" i="8"/>
  <c r="Q25" i="8"/>
  <c r="N23" i="7"/>
  <c r="O23" i="7"/>
  <c r="P23" i="7"/>
  <c r="Q23" i="7"/>
  <c r="N24" i="7"/>
  <c r="O24" i="7"/>
  <c r="P24" i="7"/>
  <c r="Q24" i="7"/>
  <c r="N25" i="7"/>
  <c r="O25" i="7"/>
  <c r="P25" i="7"/>
  <c r="Q25" i="7"/>
  <c r="Q23" i="6"/>
  <c r="P23" i="6"/>
  <c r="O23" i="6"/>
  <c r="N23" i="6"/>
  <c r="Q23" i="4"/>
  <c r="P23" i="4"/>
  <c r="O23" i="4"/>
  <c r="N23" i="4"/>
  <c r="N23" i="3"/>
  <c r="O23" i="3"/>
  <c r="P23" i="3"/>
  <c r="Q23" i="3"/>
  <c r="N24" i="3"/>
  <c r="O24" i="3"/>
  <c r="P24" i="3"/>
  <c r="Q24" i="3"/>
  <c r="N25" i="3"/>
  <c r="O25" i="3"/>
  <c r="P25" i="3"/>
  <c r="Q25" i="3"/>
  <c r="N9" i="2"/>
  <c r="O9" i="2"/>
  <c r="P9" i="2"/>
  <c r="Q9" i="2"/>
  <c r="N21" i="2"/>
  <c r="O21" i="2"/>
  <c r="P21" i="2"/>
  <c r="Q21" i="2"/>
  <c r="N33" i="2"/>
  <c r="O33" i="2"/>
  <c r="P33" i="2"/>
  <c r="Q33" i="2"/>
  <c r="N20" i="8"/>
  <c r="O20" i="8"/>
  <c r="P20" i="8"/>
  <c r="Q20" i="8"/>
  <c r="N21" i="8"/>
  <c r="O21" i="8"/>
  <c r="P21" i="8"/>
  <c r="Q21" i="8"/>
  <c r="N22" i="8"/>
  <c r="O22" i="8"/>
  <c r="P22" i="8"/>
  <c r="Q22" i="8"/>
  <c r="N20" i="7"/>
  <c r="O20" i="7"/>
  <c r="P20" i="7"/>
  <c r="Q20" i="7"/>
  <c r="N21" i="7"/>
  <c r="O21" i="7"/>
  <c r="P21" i="7"/>
  <c r="Q21" i="7"/>
  <c r="N22" i="7"/>
  <c r="O22" i="7"/>
  <c r="P22" i="7"/>
  <c r="Q22" i="7"/>
  <c r="N20" i="6"/>
  <c r="O20" i="6"/>
  <c r="P20" i="6"/>
  <c r="Q20" i="6"/>
  <c r="N21" i="6"/>
  <c r="O21" i="6"/>
  <c r="P21" i="6"/>
  <c r="Q21" i="6"/>
  <c r="N22" i="6"/>
  <c r="O22" i="6"/>
  <c r="P22" i="6"/>
  <c r="Q22" i="6"/>
  <c r="N20" i="4"/>
  <c r="O20" i="4"/>
  <c r="P20" i="4"/>
  <c r="Q20" i="4"/>
  <c r="N21" i="4"/>
  <c r="O21" i="4"/>
  <c r="P21" i="4"/>
  <c r="Q21" i="4"/>
  <c r="N22" i="4"/>
  <c r="O22" i="4"/>
  <c r="P22" i="4"/>
  <c r="Q22" i="4"/>
  <c r="N20" i="3"/>
  <c r="O20" i="3"/>
  <c r="P20" i="3"/>
  <c r="Q20" i="3"/>
  <c r="N21" i="3"/>
  <c r="O21" i="3"/>
  <c r="P21" i="3"/>
  <c r="Q21" i="3"/>
  <c r="N22" i="3"/>
  <c r="O22" i="3"/>
  <c r="P22" i="3"/>
  <c r="Q22" i="3"/>
  <c r="N8" i="2"/>
  <c r="O8" i="2"/>
  <c r="P8" i="2"/>
  <c r="Q8" i="2"/>
  <c r="N20" i="2"/>
  <c r="O20" i="2"/>
  <c r="P20" i="2"/>
  <c r="Q20" i="2"/>
  <c r="N32" i="2"/>
  <c r="O32" i="2"/>
  <c r="P32" i="2"/>
  <c r="Q32" i="2"/>
  <c r="N17" i="8"/>
  <c r="O17" i="8"/>
  <c r="P17" i="8"/>
  <c r="Q17" i="8"/>
  <c r="N18" i="8"/>
  <c r="O18" i="8"/>
  <c r="P18" i="8"/>
  <c r="Q18" i="8"/>
  <c r="N19" i="8"/>
  <c r="O19" i="8"/>
  <c r="P19" i="8"/>
  <c r="Q19" i="8"/>
  <c r="N17" i="7"/>
  <c r="O17" i="7"/>
  <c r="P17" i="7"/>
  <c r="Q17" i="7"/>
  <c r="N18" i="7"/>
  <c r="O18" i="7"/>
  <c r="P18" i="7"/>
  <c r="Q18" i="7"/>
  <c r="N19" i="7"/>
  <c r="O19" i="7"/>
  <c r="P19" i="7"/>
  <c r="Q19" i="7"/>
  <c r="N17" i="6"/>
  <c r="O17" i="6"/>
  <c r="P17" i="6"/>
  <c r="Q17" i="6"/>
  <c r="N18" i="6"/>
  <c r="O18" i="6"/>
  <c r="P18" i="6"/>
  <c r="Q18" i="6"/>
  <c r="N19" i="6"/>
  <c r="O19" i="6"/>
  <c r="P19" i="6"/>
  <c r="Q19" i="6"/>
  <c r="N17" i="4"/>
  <c r="O17" i="4"/>
  <c r="P17" i="4"/>
  <c r="Q17" i="4"/>
  <c r="N18" i="4"/>
  <c r="O18" i="4"/>
  <c r="P18" i="4"/>
  <c r="Q18" i="4"/>
  <c r="N19" i="4"/>
  <c r="O19" i="4"/>
  <c r="P19" i="4"/>
  <c r="Q19" i="4"/>
  <c r="N18" i="3"/>
  <c r="N17" i="3"/>
  <c r="O17" i="3"/>
  <c r="P17" i="3"/>
  <c r="Q17" i="3"/>
  <c r="O18" i="3"/>
  <c r="P18" i="3"/>
  <c r="Q18" i="3"/>
  <c r="N19" i="3"/>
  <c r="O19" i="3"/>
  <c r="P19" i="3"/>
  <c r="Q19" i="3"/>
  <c r="N31" i="2"/>
  <c r="O31" i="2"/>
  <c r="P31" i="2"/>
  <c r="Q31" i="2"/>
  <c r="N7" i="2"/>
  <c r="O7" i="2"/>
  <c r="P7" i="2"/>
  <c r="Q7" i="2"/>
  <c r="N19" i="2"/>
  <c r="O19" i="2"/>
  <c r="P19" i="2"/>
  <c r="Q19" i="2"/>
  <c r="N14" i="8"/>
  <c r="O14" i="8"/>
  <c r="P14" i="8"/>
  <c r="Q14" i="8"/>
  <c r="N15" i="8"/>
  <c r="O15" i="8"/>
  <c r="P15" i="8"/>
  <c r="Q15" i="8"/>
  <c r="N16" i="8"/>
  <c r="O16" i="8"/>
  <c r="P16" i="8"/>
  <c r="Q16" i="8"/>
  <c r="N14" i="7"/>
  <c r="O14" i="7"/>
  <c r="P14" i="7"/>
  <c r="Q14" i="7"/>
  <c r="N15" i="7"/>
  <c r="O15" i="7"/>
  <c r="P15" i="7"/>
  <c r="Q15" i="7"/>
  <c r="N16" i="7"/>
  <c r="O16" i="7"/>
  <c r="P16" i="7"/>
  <c r="Q16" i="7"/>
  <c r="N14" i="6"/>
  <c r="O14" i="6"/>
  <c r="P14" i="6"/>
  <c r="Q14" i="6"/>
  <c r="N15" i="6"/>
  <c r="O15" i="6"/>
  <c r="P15" i="6"/>
  <c r="Q15" i="6"/>
  <c r="N16" i="6"/>
  <c r="O16" i="6"/>
  <c r="P16" i="6"/>
  <c r="Q16" i="6"/>
  <c r="N14" i="4"/>
  <c r="O14" i="4"/>
  <c r="P14" i="4"/>
  <c r="Q14" i="4"/>
  <c r="N15" i="4"/>
  <c r="O15" i="4"/>
  <c r="P15" i="4"/>
  <c r="Q15" i="4"/>
  <c r="N16" i="4"/>
  <c r="O16" i="4"/>
  <c r="P16" i="4"/>
  <c r="Q16" i="4"/>
  <c r="N14" i="3"/>
  <c r="O14" i="3"/>
  <c r="P14" i="3"/>
  <c r="Q14" i="3"/>
  <c r="N15" i="3"/>
  <c r="O15" i="3"/>
  <c r="P15" i="3"/>
  <c r="Q15" i="3"/>
  <c r="N16" i="3"/>
  <c r="O16" i="3"/>
  <c r="P16" i="3"/>
  <c r="Q16" i="3"/>
  <c r="N6" i="2"/>
  <c r="O6" i="2"/>
  <c r="P6" i="2"/>
  <c r="Q6" i="2"/>
  <c r="N18" i="2"/>
  <c r="O18" i="2"/>
  <c r="P18" i="2"/>
  <c r="Q18" i="2"/>
  <c r="N30" i="2"/>
  <c r="O30" i="2"/>
  <c r="P30" i="2"/>
  <c r="Q30" i="2"/>
  <c r="N11" i="8"/>
  <c r="O11" i="8"/>
  <c r="P11" i="8"/>
  <c r="Q11" i="8"/>
  <c r="N12" i="8"/>
  <c r="O12" i="8"/>
  <c r="P12" i="8"/>
  <c r="Q12" i="8"/>
  <c r="N13" i="8"/>
  <c r="O13" i="8"/>
  <c r="P13" i="8"/>
  <c r="Q13" i="8"/>
  <c r="N11" i="7"/>
  <c r="O11" i="7"/>
  <c r="P11" i="7"/>
  <c r="Q11" i="7"/>
  <c r="N12" i="7"/>
  <c r="O12" i="7"/>
  <c r="P12" i="7"/>
  <c r="Q12" i="7"/>
  <c r="N13" i="7"/>
  <c r="O13" i="7"/>
  <c r="P13" i="7"/>
  <c r="Q13" i="7"/>
  <c r="N11" i="6"/>
  <c r="O11" i="6"/>
  <c r="P11" i="6"/>
  <c r="Q11" i="6"/>
  <c r="N12" i="6"/>
  <c r="O12" i="6"/>
  <c r="P12" i="6"/>
  <c r="Q12" i="6"/>
  <c r="N13" i="6"/>
  <c r="O13" i="6"/>
  <c r="P13" i="6"/>
  <c r="Q13" i="6"/>
  <c r="N11" i="4"/>
  <c r="O11" i="4"/>
  <c r="P11" i="4"/>
  <c r="Q11" i="4"/>
  <c r="N12" i="4"/>
  <c r="O12" i="4"/>
  <c r="P12" i="4"/>
  <c r="Q12" i="4"/>
  <c r="N13" i="4"/>
  <c r="O13" i="4"/>
  <c r="P13" i="4"/>
  <c r="Q13" i="4"/>
  <c r="N11" i="3"/>
  <c r="O11" i="3"/>
  <c r="P11" i="3"/>
  <c r="Q11" i="3"/>
  <c r="N12" i="3"/>
  <c r="O12" i="3"/>
  <c r="P12" i="3"/>
  <c r="Q12" i="3"/>
  <c r="N13" i="3"/>
  <c r="O13" i="3"/>
  <c r="P13" i="3"/>
  <c r="Q13" i="3"/>
  <c r="N17" i="2"/>
  <c r="O17" i="2"/>
  <c r="P17" i="2"/>
  <c r="Q17" i="2"/>
  <c r="N29" i="2"/>
  <c r="O29" i="2"/>
  <c r="P29" i="2"/>
  <c r="Q29" i="2"/>
  <c r="N5" i="2"/>
  <c r="O5" i="2"/>
  <c r="P5" i="2"/>
  <c r="Q5" i="2"/>
  <c r="N8" i="8"/>
  <c r="O8" i="8"/>
  <c r="P8" i="8"/>
  <c r="Q8" i="8"/>
  <c r="N9" i="8"/>
  <c r="O9" i="8"/>
  <c r="P9" i="8"/>
  <c r="Q9" i="8"/>
  <c r="N10" i="8"/>
  <c r="O10" i="8"/>
  <c r="P10" i="8"/>
  <c r="Q10" i="8"/>
  <c r="N8" i="7"/>
  <c r="O8" i="7"/>
  <c r="P8" i="7"/>
  <c r="Q8" i="7"/>
  <c r="N9" i="7"/>
  <c r="O9" i="7"/>
  <c r="P9" i="7"/>
  <c r="Q9" i="7"/>
  <c r="N10" i="7"/>
  <c r="O10" i="7"/>
  <c r="P10" i="7"/>
  <c r="Q10" i="7"/>
  <c r="N8" i="6"/>
  <c r="O8" i="6"/>
  <c r="P8" i="6"/>
  <c r="Q8" i="6"/>
  <c r="N9" i="6"/>
  <c r="O9" i="6"/>
  <c r="P9" i="6"/>
  <c r="Q9" i="6"/>
  <c r="N10" i="6"/>
  <c r="O10" i="6"/>
  <c r="P10" i="6"/>
  <c r="Q10" i="6"/>
  <c r="N8" i="4"/>
  <c r="O8" i="4"/>
  <c r="P8" i="4"/>
  <c r="Q8" i="4"/>
  <c r="N9" i="4"/>
  <c r="O9" i="4"/>
  <c r="P9" i="4"/>
  <c r="Q9" i="4"/>
  <c r="N10" i="4"/>
  <c r="O10" i="4"/>
  <c r="P10" i="4"/>
  <c r="Q10" i="4"/>
  <c r="N8" i="3"/>
  <c r="O8" i="3"/>
  <c r="P8" i="3"/>
  <c r="Q8" i="3"/>
  <c r="N9" i="3"/>
  <c r="O9" i="3"/>
  <c r="P9" i="3"/>
  <c r="Q9" i="3"/>
  <c r="N10" i="3"/>
  <c r="O10" i="3"/>
  <c r="P10" i="3"/>
  <c r="Q10" i="3"/>
  <c r="N3" i="2"/>
  <c r="O3" i="2"/>
  <c r="P3" i="2"/>
  <c r="Q3" i="2"/>
  <c r="N15" i="2"/>
  <c r="O15" i="2"/>
  <c r="P15" i="2"/>
  <c r="Q15" i="2"/>
  <c r="N27" i="2"/>
  <c r="O27" i="2"/>
  <c r="P27" i="2"/>
  <c r="Q27" i="2"/>
  <c r="N4" i="2"/>
  <c r="O4" i="2"/>
  <c r="P4" i="2"/>
  <c r="Q4" i="2"/>
  <c r="N16" i="2"/>
  <c r="O16" i="2"/>
  <c r="P16" i="2"/>
  <c r="Q16" i="2"/>
  <c r="N28" i="2"/>
  <c r="O28" i="2"/>
  <c r="P28" i="2"/>
  <c r="Q28" i="2"/>
  <c r="N5" i="8"/>
  <c r="O5" i="8"/>
  <c r="P5" i="8"/>
  <c r="Q5" i="8"/>
  <c r="N6" i="8"/>
  <c r="O6" i="8"/>
  <c r="P6" i="8"/>
  <c r="Q6" i="8"/>
  <c r="N7" i="8"/>
  <c r="O7" i="8"/>
  <c r="P7" i="8"/>
  <c r="Q7" i="8"/>
  <c r="N5" i="7"/>
  <c r="O5" i="7"/>
  <c r="P5" i="7"/>
  <c r="Q5" i="7"/>
  <c r="N6" i="7"/>
  <c r="O6" i="7"/>
  <c r="P6" i="7"/>
  <c r="Q6" i="7"/>
  <c r="N7" i="7"/>
  <c r="O7" i="7"/>
  <c r="P7" i="7"/>
  <c r="Q7" i="7"/>
  <c r="N5" i="6"/>
  <c r="O5" i="6"/>
  <c r="P5" i="6"/>
  <c r="Q5" i="6"/>
  <c r="N6" i="6"/>
  <c r="O6" i="6"/>
  <c r="P6" i="6"/>
  <c r="Q6" i="6"/>
  <c r="N7" i="6"/>
  <c r="O7" i="6"/>
  <c r="P7" i="6"/>
  <c r="Q7" i="6"/>
  <c r="N6" i="4"/>
  <c r="N5" i="4"/>
  <c r="O5" i="4"/>
  <c r="P5" i="4"/>
  <c r="Q5" i="4"/>
  <c r="O6" i="4"/>
  <c r="P6" i="4"/>
  <c r="Q6" i="4"/>
  <c r="N7" i="4"/>
  <c r="O7" i="4"/>
  <c r="P7" i="4"/>
  <c r="Q7" i="4"/>
  <c r="N5" i="3"/>
  <c r="O5" i="3"/>
  <c r="P5" i="3"/>
  <c r="Q5" i="3"/>
  <c r="N6" i="3"/>
  <c r="O6" i="3"/>
  <c r="P6" i="3"/>
  <c r="Q6" i="3"/>
  <c r="N7" i="3"/>
  <c r="O7" i="3"/>
  <c r="P7" i="3"/>
  <c r="Q7" i="3"/>
  <c r="N3" i="8"/>
  <c r="O3" i="8"/>
  <c r="P3" i="8"/>
  <c r="Q3" i="8"/>
  <c r="N4" i="8"/>
  <c r="O4" i="8"/>
  <c r="P4" i="8"/>
  <c r="Q4" i="8"/>
  <c r="N3" i="7"/>
  <c r="O3" i="7"/>
  <c r="P3" i="7"/>
  <c r="Q3" i="7"/>
  <c r="N4" i="7"/>
  <c r="O4" i="7"/>
  <c r="P4" i="7"/>
  <c r="Q4" i="7"/>
  <c r="N3" i="6"/>
  <c r="O3" i="6"/>
  <c r="P3" i="6"/>
  <c r="Q3" i="6"/>
  <c r="N4" i="6"/>
  <c r="O4" i="6"/>
  <c r="P4" i="6"/>
  <c r="Q4" i="6"/>
  <c r="N3" i="4"/>
  <c r="O3" i="4"/>
  <c r="P3" i="4"/>
  <c r="Q3" i="4"/>
  <c r="N4" i="4"/>
  <c r="O4" i="4"/>
  <c r="P4" i="4"/>
  <c r="Q4" i="4"/>
  <c r="N3" i="3"/>
  <c r="O3" i="3"/>
  <c r="P3" i="3"/>
  <c r="Q3" i="3"/>
  <c r="N4" i="3"/>
  <c r="O4" i="3"/>
  <c r="P4" i="3"/>
  <c r="Q4" i="3"/>
  <c r="N14" i="2"/>
  <c r="O14" i="2"/>
  <c r="P14" i="2"/>
  <c r="Q14" i="2"/>
  <c r="N26" i="2"/>
  <c r="O26" i="2"/>
  <c r="P26" i="2"/>
  <c r="Q26" i="2"/>
  <c r="O2" i="8"/>
  <c r="P2" i="8"/>
  <c r="Q2" i="8"/>
  <c r="N2" i="8"/>
  <c r="O2" i="7"/>
  <c r="P2" i="7"/>
  <c r="Q2" i="7"/>
  <c r="N2" i="7"/>
  <c r="Q2" i="6"/>
  <c r="P2" i="6"/>
  <c r="O2" i="6"/>
  <c r="N2" i="6"/>
  <c r="Q2" i="4"/>
  <c r="P2" i="4"/>
  <c r="O2" i="4"/>
  <c r="N2" i="4"/>
  <c r="Q2" i="3"/>
  <c r="P2" i="3"/>
  <c r="O2" i="3"/>
  <c r="N2" i="3"/>
  <c r="Q2" i="2"/>
  <c r="P2" i="2"/>
  <c r="O2" i="2"/>
  <c r="C40" i="2" l="1"/>
  <c r="H41" i="2"/>
  <c r="O39" i="2"/>
  <c r="O38" i="2" s="1"/>
  <c r="H42" i="2"/>
  <c r="P39" i="2"/>
  <c r="P38" i="2" s="1"/>
  <c r="N39" i="2"/>
  <c r="N38" i="2" s="1"/>
  <c r="E40" i="2"/>
  <c r="Q39" i="2"/>
  <c r="C41" i="2"/>
  <c r="D40" i="2"/>
  <c r="H40" i="2"/>
  <c r="C43" i="2"/>
  <c r="E43" i="2"/>
  <c r="D43" i="2"/>
  <c r="H43" i="2"/>
  <c r="C42" i="2"/>
  <c r="E42" i="2"/>
  <c r="D42" i="2"/>
  <c r="E41" i="2"/>
  <c r="D41" i="2"/>
  <c r="N42" i="8"/>
  <c r="O42" i="8"/>
  <c r="P42" i="8"/>
  <c r="H40" i="8"/>
  <c r="L41" i="8"/>
  <c r="Q42" i="8"/>
  <c r="I40" i="8"/>
  <c r="N41" i="8"/>
  <c r="C43" i="8"/>
  <c r="J40" i="8"/>
  <c r="O41" i="8"/>
  <c r="D43" i="8"/>
  <c r="P41" i="8"/>
  <c r="E43" i="8"/>
  <c r="L40" i="8"/>
  <c r="Q41" i="8"/>
  <c r="H43" i="8"/>
  <c r="I39" i="8"/>
  <c r="I41" i="8" s="1"/>
  <c r="N40" i="8"/>
  <c r="J39" i="8"/>
  <c r="J41" i="8" s="1"/>
  <c r="O40" i="8"/>
  <c r="K39" i="8"/>
  <c r="K41" i="8" s="1"/>
  <c r="P40" i="8"/>
  <c r="E42" i="8"/>
  <c r="Q40" i="8"/>
  <c r="H42" i="8"/>
  <c r="N42" i="7"/>
  <c r="O42" i="7"/>
  <c r="E40" i="7"/>
  <c r="K41" i="7"/>
  <c r="P42" i="7"/>
  <c r="H40" i="7"/>
  <c r="L41" i="7"/>
  <c r="Q42" i="7"/>
  <c r="N41" i="7"/>
  <c r="C43" i="7"/>
  <c r="O41" i="7"/>
  <c r="D43" i="7"/>
  <c r="K40" i="7"/>
  <c r="P41" i="7"/>
  <c r="E43" i="7"/>
  <c r="L40" i="7"/>
  <c r="Q41" i="7"/>
  <c r="H43" i="7"/>
  <c r="I39" i="7"/>
  <c r="I41" i="7" s="1"/>
  <c r="N40" i="7"/>
  <c r="J39" i="7"/>
  <c r="J42" i="7" s="1"/>
  <c r="O40" i="7"/>
  <c r="P40" i="7"/>
  <c r="E42" i="7"/>
  <c r="Q40" i="7"/>
  <c r="H42" i="7"/>
  <c r="N42" i="6"/>
  <c r="D40" i="6"/>
  <c r="O42" i="6"/>
  <c r="E40" i="6"/>
  <c r="K41" i="6"/>
  <c r="P42" i="6"/>
  <c r="H40" i="6"/>
  <c r="L41" i="6"/>
  <c r="Q42" i="6"/>
  <c r="N41" i="6"/>
  <c r="C43" i="6"/>
  <c r="O41" i="6"/>
  <c r="D43" i="6"/>
  <c r="K40" i="6"/>
  <c r="P41" i="6"/>
  <c r="E43" i="6"/>
  <c r="L40" i="6"/>
  <c r="Q41" i="6"/>
  <c r="H43" i="6"/>
  <c r="I39" i="6"/>
  <c r="I41" i="6" s="1"/>
  <c r="N40" i="6"/>
  <c r="J39" i="6"/>
  <c r="J41" i="6" s="1"/>
  <c r="O40" i="6"/>
  <c r="P40" i="6"/>
  <c r="E42" i="6"/>
  <c r="Q40" i="6"/>
  <c r="H42" i="6"/>
  <c r="L42" i="4"/>
  <c r="P42" i="4"/>
  <c r="L41" i="4"/>
  <c r="Q42" i="4"/>
  <c r="I40" i="4"/>
  <c r="N41" i="4"/>
  <c r="C43" i="4"/>
  <c r="O41" i="4"/>
  <c r="D43" i="4"/>
  <c r="P41" i="4"/>
  <c r="E43" i="4"/>
  <c r="Q41" i="4"/>
  <c r="H43" i="4"/>
  <c r="I39" i="4"/>
  <c r="I41" i="4" s="1"/>
  <c r="N40" i="4"/>
  <c r="C42" i="4"/>
  <c r="I43" i="4"/>
  <c r="N42" i="4"/>
  <c r="O42" i="4"/>
  <c r="J39" i="4"/>
  <c r="J41" i="4" s="1"/>
  <c r="O40" i="4"/>
  <c r="D42" i="4"/>
  <c r="K39" i="4"/>
  <c r="K41" i="4" s="1"/>
  <c r="P40" i="4"/>
  <c r="E42" i="4"/>
  <c r="L39" i="4"/>
  <c r="L40" i="4" s="1"/>
  <c r="Q40" i="4"/>
  <c r="H42" i="4"/>
  <c r="L43" i="4"/>
  <c r="O42" i="3"/>
  <c r="E40" i="3"/>
  <c r="P42" i="3"/>
  <c r="N42" i="3"/>
  <c r="H40" i="3"/>
  <c r="L41" i="3"/>
  <c r="Q42" i="3"/>
  <c r="N41" i="3"/>
  <c r="C43" i="3"/>
  <c r="O41" i="3"/>
  <c r="D43" i="3"/>
  <c r="P41" i="3"/>
  <c r="E43" i="3"/>
  <c r="L40" i="3"/>
  <c r="Q41" i="3"/>
  <c r="H43" i="3"/>
  <c r="I39" i="3"/>
  <c r="I41" i="3" s="1"/>
  <c r="N40" i="3"/>
  <c r="C42" i="3"/>
  <c r="J39" i="3"/>
  <c r="J41" i="3" s="1"/>
  <c r="O40" i="3"/>
  <c r="D42" i="3"/>
  <c r="K39" i="3"/>
  <c r="K40" i="3" s="1"/>
  <c r="P40" i="3"/>
  <c r="E42" i="3"/>
  <c r="L43" i="3"/>
  <c r="H42" i="3"/>
  <c r="Q38" i="2"/>
  <c r="L38" i="2" l="1"/>
  <c r="L39" i="2" s="1"/>
  <c r="I38" i="2"/>
  <c r="I39" i="2" s="1"/>
  <c r="J38" i="2"/>
  <c r="J39" i="2" s="1"/>
  <c r="K38" i="2"/>
  <c r="K39" i="2" s="1"/>
  <c r="K42" i="2" s="1"/>
  <c r="J40" i="2"/>
  <c r="J41" i="2"/>
  <c r="J43" i="2"/>
  <c r="I40" i="2"/>
  <c r="I43" i="2"/>
  <c r="K40" i="2"/>
  <c r="N42" i="2"/>
  <c r="N43" i="2"/>
  <c r="N40" i="2"/>
  <c r="N41" i="2"/>
  <c r="O42" i="2"/>
  <c r="O43" i="2"/>
  <c r="O40" i="2"/>
  <c r="O41" i="2"/>
  <c r="I41" i="2"/>
  <c r="L41" i="2"/>
  <c r="L42" i="2"/>
  <c r="P42" i="2"/>
  <c r="P43" i="2"/>
  <c r="P40" i="2"/>
  <c r="P41" i="2"/>
  <c r="Q43" i="2"/>
  <c r="Q40" i="2"/>
  <c r="Q41" i="2"/>
  <c r="Q42" i="2"/>
  <c r="L43" i="2"/>
  <c r="K40" i="8"/>
  <c r="K43" i="8"/>
  <c r="I43" i="8"/>
  <c r="I42" i="8"/>
  <c r="J43" i="8"/>
  <c r="J42" i="8"/>
  <c r="K42" i="8"/>
  <c r="J43" i="7"/>
  <c r="J40" i="7"/>
  <c r="I40" i="7"/>
  <c r="J41" i="7"/>
  <c r="I43" i="7"/>
  <c r="I42" i="7"/>
  <c r="J40" i="6"/>
  <c r="J43" i="6"/>
  <c r="I43" i="6"/>
  <c r="I40" i="6"/>
  <c r="J42" i="6"/>
  <c r="I42" i="6"/>
  <c r="J40" i="4"/>
  <c r="K40" i="4"/>
  <c r="J43" i="4"/>
  <c r="K42" i="4"/>
  <c r="J42" i="4"/>
  <c r="K43" i="4"/>
  <c r="I42" i="4"/>
  <c r="J40" i="3"/>
  <c r="I43" i="3"/>
  <c r="J43" i="3"/>
  <c r="K41" i="3"/>
  <c r="K43" i="3"/>
  <c r="K42" i="3"/>
  <c r="J42" i="3"/>
  <c r="I40" i="3"/>
  <c r="I42" i="3"/>
  <c r="K43" i="2" l="1"/>
  <c r="K41" i="2"/>
  <c r="I42" i="2"/>
  <c r="J42" i="2"/>
  <c r="L40" i="2"/>
</calcChain>
</file>

<file path=xl/sharedStrings.xml><?xml version="1.0" encoding="utf-8"?>
<sst xmlns="http://schemas.openxmlformats.org/spreadsheetml/2006/main" count="1591" uniqueCount="222">
  <si>
    <t>Sample No.</t>
  </si>
  <si>
    <t>Rep</t>
  </si>
  <si>
    <t>Abnormal</t>
  </si>
  <si>
    <t>Dead</t>
  </si>
  <si>
    <t>Lab Name:</t>
  </si>
  <si>
    <t>Normal</t>
  </si>
  <si>
    <t>Data Sheet</t>
  </si>
  <si>
    <t>Sweet Basil Referee 2024</t>
  </si>
  <si>
    <r>
      <t xml:space="preserve">Option to Add Top of Blotters as a Test Substrata for </t>
    </r>
    <r>
      <rPr>
        <b/>
        <i/>
        <sz val="14"/>
        <color theme="1"/>
        <rFont val="Calibri"/>
        <family val="2"/>
        <scheme val="minor"/>
      </rPr>
      <t>Ocimum basilicum.</t>
    </r>
  </si>
  <si>
    <t>Participant Name:</t>
  </si>
  <si>
    <t>Email Address:</t>
  </si>
  <si>
    <t>Company Name:</t>
  </si>
  <si>
    <t>Street Address:</t>
  </si>
  <si>
    <t>City, State  Zip Code:</t>
  </si>
  <si>
    <t>Phone Number:</t>
  </si>
  <si>
    <t xml:space="preserve">Date Planted:  </t>
  </si>
  <si>
    <t>1st Count Date (If Added):</t>
  </si>
  <si>
    <t>Final Count Date:</t>
  </si>
  <si>
    <t>First Count (    ) Days</t>
  </si>
  <si>
    <t>Final Count (14 Days)</t>
  </si>
  <si>
    <t>Firm/Ungerminated Seeds</t>
  </si>
  <si>
    <t xml:space="preserve">Number of Seedlings or Seeds </t>
  </si>
  <si>
    <t>Method 1:  Between Blotters</t>
  </si>
  <si>
    <t>Times for Evaluation</t>
  </si>
  <si>
    <t>First Count</t>
  </si>
  <si>
    <t>Final Count</t>
  </si>
  <si>
    <t xml:space="preserve">Planting Method Used (Hand-Plant, Vacuum Planter, Auto-Planter, Slide-Tray, Other):  </t>
  </si>
  <si>
    <t xml:space="preserve">Member Category:  </t>
  </si>
  <si>
    <t>Time to Plant</t>
  </si>
  <si>
    <t xml:space="preserve">Number of Replicates:  </t>
  </si>
  <si>
    <t>Number of Seeds Per Replicate:</t>
  </si>
  <si>
    <t>Hours of Light:</t>
  </si>
  <si>
    <t>Hours of Dark:</t>
  </si>
  <si>
    <t xml:space="preserve">*If submitting for continuing education points please notify the Continuing Education committee chairs! </t>
  </si>
  <si>
    <t>Abnormal Description(s) and Other Comments:</t>
  </si>
  <si>
    <t>Method 2:  Rolled or Folded Towels</t>
  </si>
  <si>
    <t>Method 3:  Top of Blotters</t>
  </si>
  <si>
    <t>Lot 1</t>
  </si>
  <si>
    <t>Organic Basil</t>
  </si>
  <si>
    <t xml:space="preserve">Lot 2 </t>
  </si>
  <si>
    <t>Conventional Basil</t>
  </si>
  <si>
    <t>Lot 3</t>
  </si>
  <si>
    <t>Lot 4</t>
  </si>
  <si>
    <t>Lot 5</t>
  </si>
  <si>
    <t>Lot 6</t>
  </si>
  <si>
    <t>Eurofins BioDiagnostics, Inc.</t>
  </si>
  <si>
    <t>Lab 1</t>
  </si>
  <si>
    <t>Lot Number</t>
  </si>
  <si>
    <t>Variety</t>
  </si>
  <si>
    <t>Lab Name</t>
  </si>
  <si>
    <t>Lab Number</t>
  </si>
  <si>
    <t>Between Blotters</t>
  </si>
  <si>
    <t>Rolled Towels</t>
  </si>
  <si>
    <t>Top of Blotters</t>
  </si>
  <si>
    <t>Time to Plant (In Minutes)</t>
  </si>
  <si>
    <t>Substrata</t>
  </si>
  <si>
    <t>Time for First Count (7Days)</t>
  </si>
  <si>
    <t>Total Number of Normal Seedlings @ First Count</t>
  </si>
  <si>
    <t>Condition of Remaining Seeds/Seedlings</t>
  </si>
  <si>
    <t>Comments @ First Count</t>
  </si>
  <si>
    <t>Time for Final Count (14 Days)</t>
  </si>
  <si>
    <t>Total Number of Normal Seedlings @ Final Count</t>
  </si>
  <si>
    <t>Total Number of Abnormal Seedlings @ Final Count</t>
  </si>
  <si>
    <t>Total Number of Dead Seeds @ Final Count</t>
  </si>
  <si>
    <t>Total Number of Dormant Seeds @ Final Count</t>
  </si>
  <si>
    <t>Types of Abnormal Seedlings</t>
  </si>
  <si>
    <t>Normal Percentage</t>
  </si>
  <si>
    <t>Abnormal Percentage</t>
  </si>
  <si>
    <t>Dead Percentage</t>
  </si>
  <si>
    <t>Universal Seed Company</t>
  </si>
  <si>
    <t>Lab 2</t>
  </si>
  <si>
    <t>N/A</t>
  </si>
  <si>
    <t>Dormant Percentage</t>
  </si>
  <si>
    <t>Decay as a Primary Infection; Insufficient Roots</t>
  </si>
  <si>
    <t>Insufficient Roots</t>
  </si>
  <si>
    <t>Decayed Cotyledons; Insufficient Roots</t>
  </si>
  <si>
    <t>Insufficient Roots; No Roots</t>
  </si>
  <si>
    <t>Insufficient Roots; No Roots; Shortened Hypocotyls</t>
  </si>
  <si>
    <t xml:space="preserve">Lab 2 </t>
  </si>
  <si>
    <t>Necrotic Cotyledons; Insufficient Roots</t>
  </si>
  <si>
    <t>Few Remaining; Emergent Seedlings</t>
  </si>
  <si>
    <t>Few Remaining; Straight Roots (Very Easy to Count)</t>
  </si>
  <si>
    <t>Tangled Seedlings</t>
  </si>
  <si>
    <t>Stunted Roots; Some Stuck in Seed Counts</t>
  </si>
  <si>
    <t>Red Basil; Purple Leaves</t>
  </si>
  <si>
    <t>Watery Hypocotyls; Insufficient Roots</t>
  </si>
  <si>
    <t>Little Growth</t>
  </si>
  <si>
    <t>Easy to Count</t>
  </si>
  <si>
    <t>Watery Hypocotyls; Insufficient roots; Necrotic Cotyledons</t>
  </si>
  <si>
    <t>Some Root Decay; Stunted Growth</t>
  </si>
  <si>
    <t>Tangled Seedlings; Hard to Separate</t>
  </si>
  <si>
    <t>A Few Short Roots</t>
  </si>
  <si>
    <t>Rolled Towel Planting Head has Slightly Larger Holes</t>
  </si>
  <si>
    <t>Watery Hypocotyls; Insufficient Roots; Necrotic Cotyledons</t>
  </si>
  <si>
    <t>Root Decay; Necrotic Cotyledons</t>
  </si>
  <si>
    <t>Tangled; Less Obvious Decay than Between Blotters</t>
  </si>
  <si>
    <t>Watery Hypocotyls; Necrotic Cotyledons</t>
  </si>
  <si>
    <t>Decayed Root Tips; Some Necrosis on Cotyledons</t>
  </si>
  <si>
    <t>Watery Hypocotyls; Necrotic Cotyledons; Insufficient Roots; Missing Hypocotyls</t>
  </si>
  <si>
    <t>Missing Roots</t>
  </si>
  <si>
    <t>Rep D (One Dead Molding Seed)</t>
  </si>
  <si>
    <t>Missing Roots; Spots of Necrosis</t>
  </si>
  <si>
    <t>Clean; A Few Damaged Roots</t>
  </si>
  <si>
    <t>Watery Hypocotyls; Necrotic Cotyledons; Insufficient Roots</t>
  </si>
  <si>
    <t>Some Stunted Roots; Cotyledons Stuck Inside Seed Coats</t>
  </si>
  <si>
    <t>Decay at the Point of Attachment; Missing Roots</t>
  </si>
  <si>
    <t>Tangled, Missing Roots; Cotyledons Stuck in Seed Count</t>
  </si>
  <si>
    <t>Necrosis; Primary Infection; Insufficient Roots</t>
  </si>
  <si>
    <t>Missing Roots; Less Decay than in Between Blotters</t>
  </si>
  <si>
    <t>Necrosis; Primary Infection; Missing Roots</t>
  </si>
  <si>
    <t>Indiana State Seed Lab</t>
  </si>
  <si>
    <t>Lab 3</t>
  </si>
  <si>
    <t>Lab 4</t>
  </si>
  <si>
    <t>Poor Root Development</t>
  </si>
  <si>
    <t>No Root Development; Decayed Roots; Hypocotyl Necrosis</t>
  </si>
  <si>
    <t>Poor Root/Shoot Development</t>
  </si>
  <si>
    <t>Watery Seedlings</t>
  </si>
  <si>
    <t>No Root Development; Hypocotyl Necrosis; Watery Seedlings</t>
  </si>
  <si>
    <t>Poor Root/Shoot Development; Necrosis in Hypocotyl</t>
  </si>
  <si>
    <t>Decayed Seedlings</t>
  </si>
  <si>
    <t>Poor Root Development; Watery Seedlings</t>
  </si>
  <si>
    <t>Poor or No Root Development; Watery Shoots</t>
  </si>
  <si>
    <t>No Root Development; Decayed Seedlings/Roots</t>
  </si>
  <si>
    <t>Poor Root Development; Decayed Seedlings</t>
  </si>
  <si>
    <t>No Shoot/Root Development; Decayed Seedlings</t>
  </si>
  <si>
    <t>Poor Root Development; Necrosis in Cotyledons/Hypocotyls; Root Necrosis</t>
  </si>
  <si>
    <t>Poor Root Development; Necrosis of Seedlings</t>
  </si>
  <si>
    <t>Watery Shoots; No Root Development; Seedling Necrosis</t>
  </si>
  <si>
    <t>Poor Shoot Development; Seedling Necrosis</t>
  </si>
  <si>
    <t>No Shoot/Root Development; Poor Root Development; Necrosis</t>
  </si>
  <si>
    <t>No or Poor Root Development; Watery Seedlings</t>
  </si>
  <si>
    <t>Maryland Department of Agriculture (Turf and Seed)</t>
  </si>
  <si>
    <t>See Notes</t>
  </si>
  <si>
    <t>Water Hypocotyles; Stubby Roots</t>
  </si>
  <si>
    <t>Decayed Seedlings; Stubby Roots; Detached Cotyledons</t>
  </si>
  <si>
    <t>Decay as a Primary Infection</t>
  </si>
  <si>
    <t>Decayed Hypocotyls/Cotyledons; Stubby or Missing Roots</t>
  </si>
  <si>
    <t>Stubby or Missing Roots; Watery Hypocotyls; Decayed Cotyledons</t>
  </si>
  <si>
    <t>Missing Roots; Decayed Hypocotyls/Cotyledons</t>
  </si>
  <si>
    <t>Decayed Hypocotyls/Cotyledons; Watery Hypocotyls; Stubby Roots; Decay at the Point of Attachment</t>
  </si>
  <si>
    <t>Watery Hypocotyls; Decayed Hypocotyls; Insufficient Roots</t>
  </si>
  <si>
    <t>Missing Roots; Detached Cotyledons</t>
  </si>
  <si>
    <t>Watery Hypocotyls; Decayed Hypocotyls</t>
  </si>
  <si>
    <t>Negative Geotropism; Decayed/Watery Hypocotyls; Decayed Cotyledons</t>
  </si>
  <si>
    <t>No Root Development; Decayed Hypocotyls</t>
  </si>
  <si>
    <t>Missing or Insufficient Roots; Water Hypocotyls; Decayed Cotyledons</t>
  </si>
  <si>
    <t>Missing or Insufficient Roots; Decayed Cotyledons</t>
  </si>
  <si>
    <t>Minnesota Department of Agriculture</t>
  </si>
  <si>
    <t>Lab 5</t>
  </si>
  <si>
    <t>Lab 6</t>
  </si>
  <si>
    <t>Lab 7</t>
  </si>
  <si>
    <t>Insufficient Roots; Brown Tipped Roots</t>
  </si>
  <si>
    <t>Stunted Roots; Decay</t>
  </si>
  <si>
    <t>Stunted Roots</t>
  </si>
  <si>
    <t>New York State Seed Laboratory</t>
  </si>
  <si>
    <t>Lab 8</t>
  </si>
  <si>
    <t>SGS</t>
  </si>
  <si>
    <t>Lab 9</t>
  </si>
  <si>
    <t>Insufficient Roots; Decayed Seedlings</t>
  </si>
  <si>
    <t>Lab 10</t>
  </si>
  <si>
    <t>Ungerminated Seeds</t>
  </si>
  <si>
    <t>South Carolina Department of Agriculture - Lilly Dees</t>
  </si>
  <si>
    <t>South Carolina Department of Agriculture - Leanna Leach</t>
  </si>
  <si>
    <t>Lab 11</t>
  </si>
  <si>
    <t>Abnormal Roots</t>
  </si>
  <si>
    <t>No Hypocotyl Growth</t>
  </si>
  <si>
    <t>Stubby Hypocotyls; Insufficient Roots</t>
  </si>
  <si>
    <t>Stubby Roots</t>
  </si>
  <si>
    <t>South Carolina Department of Agriculture - Robin Lambert</t>
  </si>
  <si>
    <t>Terminated @ First Count</t>
  </si>
  <si>
    <t>Moldy Roots</t>
  </si>
  <si>
    <t>Mold Present</t>
  </si>
  <si>
    <t>South Carolina Department of Agriculture - Tracy Lamb</t>
  </si>
  <si>
    <t>Brown Root Tips</t>
  </si>
  <si>
    <t>USDA-ARS North Central Regional Plant Introduction Station</t>
  </si>
  <si>
    <t>Lab 12</t>
  </si>
  <si>
    <t>Root and Cotyledon Decay</t>
  </si>
  <si>
    <t>AVERAGE</t>
  </si>
  <si>
    <t>ST. DEV</t>
  </si>
  <si>
    <t>+ 1 ST. DEV</t>
  </si>
  <si>
    <t>- 1 ST. DEV</t>
  </si>
  <si>
    <t>+ 2 ST. DEV</t>
  </si>
  <si>
    <t>- 2 ST. DEV</t>
  </si>
  <si>
    <t>Row Labels</t>
  </si>
  <si>
    <t>Grand Total</t>
  </si>
  <si>
    <t>Average Germination Percentage</t>
  </si>
  <si>
    <t>+ 1 St. Dev</t>
  </si>
  <si>
    <t>- 1 St. Dev</t>
  </si>
  <si>
    <t>+ 2 St. Dev</t>
  </si>
  <si>
    <t>- 2 St. Dev</t>
  </si>
  <si>
    <t>Average of Time to Plant (In Minutes)</t>
  </si>
  <si>
    <t>Average of Time for First Count (7Days)</t>
  </si>
  <si>
    <t>Average of Time for Final Count (14 Days)</t>
  </si>
  <si>
    <t>Substrate</t>
  </si>
  <si>
    <t>Average of Time for First Count (7 Days)</t>
  </si>
  <si>
    <t>Lot 1 - Between Blotters</t>
  </si>
  <si>
    <t>Lot 1 - Rolled Towels</t>
  </si>
  <si>
    <t>Lot 1 - Top of Blotters</t>
  </si>
  <si>
    <t>Lot 2 - Between Blotters</t>
  </si>
  <si>
    <t>Lot 2 - Rolled Towels</t>
  </si>
  <si>
    <t>Lot 2 - Top of Blotters</t>
  </si>
  <si>
    <t>Between Blotters - Lot 1</t>
  </si>
  <si>
    <t>Rolled Towels - Lot 1</t>
  </si>
  <si>
    <t>Top of Blotters - Lot 1</t>
  </si>
  <si>
    <t>Between Blotters - Lot 2</t>
  </si>
  <si>
    <t>Rolled Towels - Lot 2</t>
  </si>
  <si>
    <t>Top of Blotters - Lot 2</t>
  </si>
  <si>
    <t>Between Blotters - Lot 3</t>
  </si>
  <si>
    <t>Rolled Towels - Lot 3</t>
  </si>
  <si>
    <t>Top of Blotters - Lot 3</t>
  </si>
  <si>
    <t>Between Blotters - Lot 4</t>
  </si>
  <si>
    <t>Rolled Towels - Lot 4</t>
  </si>
  <si>
    <t>Top of Blotters - Lot 4</t>
  </si>
  <si>
    <t>Between Blotters - Lot 5</t>
  </si>
  <si>
    <t>Rolled Towels - Lot 5</t>
  </si>
  <si>
    <t>Top of Blotters - Lot 5</t>
  </si>
  <si>
    <t>Between Blotters - Lot 6</t>
  </si>
  <si>
    <t>Rolled Towels - Lot 6</t>
  </si>
  <si>
    <t>Top of Blotters - Lot 6</t>
  </si>
  <si>
    <t>Between Blotters - Average</t>
  </si>
  <si>
    <t>Rolled Towels - Average</t>
  </si>
  <si>
    <t>Top of Blotters -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</si>
</sst>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3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9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3" borderId="8" xfId="0" applyFont="1" applyFill="1" applyBorder="1"/>
    <xf numFmtId="0" fontId="4" fillId="3" borderId="9" xfId="0" applyFont="1" applyFill="1" applyBorder="1"/>
    <xf numFmtId="0" fontId="1" fillId="0" borderId="2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9" fontId="7" fillId="0" borderId="0" xfId="1" applyFont="1"/>
    <xf numFmtId="2" fontId="7" fillId="0" borderId="0" xfId="1" applyNumberFormat="1" applyFont="1"/>
    <xf numFmtId="2" fontId="7" fillId="0" borderId="0" xfId="0" applyNumberFormat="1" applyFont="1"/>
    <xf numFmtId="2" fontId="7" fillId="0" borderId="0" xfId="0" applyNumberFormat="1" applyFont="1" applyAlignment="1">
      <alignment wrapText="1"/>
    </xf>
    <xf numFmtId="0" fontId="7" fillId="4" borderId="1" xfId="0" applyFont="1" applyFill="1" applyBorder="1" applyAlignment="1">
      <alignment wrapText="1"/>
    </xf>
    <xf numFmtId="2" fontId="7" fillId="4" borderId="1" xfId="0" applyNumberFormat="1" applyFont="1" applyFill="1" applyBorder="1" applyAlignment="1">
      <alignment wrapText="1"/>
    </xf>
    <xf numFmtId="2" fontId="7" fillId="4" borderId="1" xfId="1" applyNumberFormat="1" applyFont="1" applyFill="1" applyBorder="1"/>
    <xf numFmtId="0" fontId="7" fillId="4" borderId="1" xfId="0" applyFont="1" applyFill="1" applyBorder="1"/>
    <xf numFmtId="49" fontId="7" fillId="4" borderId="1" xfId="0" applyNumberFormat="1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7" fillId="0" borderId="0" xfId="1" applyNumberFormat="1" applyFont="1" applyBorder="1"/>
    <xf numFmtId="49" fontId="0" fillId="0" borderId="0" xfId="0" applyNumberFormat="1"/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/>
    </xf>
    <xf numFmtId="14" fontId="4" fillId="2" borderId="17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2" fillId="6" borderId="32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2" fillId="4" borderId="0" xfId="0" applyFont="1" applyFill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6" borderId="2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CCFF"/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pivotCacheDefinition" Target="pivotCache/pivotCacheDefiniti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Lot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'Pivot Table Lot 1'!$H$4</c:f>
              <c:strCache>
                <c:ptCount val="1"/>
                <c:pt idx="0">
                  <c:v>Between Blotters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1'!$H$5:$H$16</c:f>
              <c:numCache>
                <c:formatCode>0.00</c:formatCode>
                <c:ptCount val="12"/>
                <c:pt idx="0">
                  <c:v>98</c:v>
                </c:pt>
                <c:pt idx="1">
                  <c:v>98.25</c:v>
                </c:pt>
                <c:pt idx="2">
                  <c:v>98</c:v>
                </c:pt>
                <c:pt idx="3">
                  <c:v>95</c:v>
                </c:pt>
                <c:pt idx="4">
                  <c:v>98.5</c:v>
                </c:pt>
                <c:pt idx="5">
                  <c:v>88.75</c:v>
                </c:pt>
                <c:pt idx="6">
                  <c:v>96</c:v>
                </c:pt>
                <c:pt idx="7">
                  <c:v>99.25</c:v>
                </c:pt>
                <c:pt idx="8">
                  <c:v>96.5</c:v>
                </c:pt>
                <c:pt idx="9">
                  <c:v>93</c:v>
                </c:pt>
                <c:pt idx="10">
                  <c:v>74.75</c:v>
                </c:pt>
                <c:pt idx="11">
                  <c:v>84.75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4-490D-99E7-78D9C892C981}"/>
            </c:ext>
          </c:extLst>
        </c:ser>
        <c:ser>
          <c:idx val="1"/>
          <c:order val="1"/>
          <c:tx>
            <c:strRef>
              <c:f>'Pivot Table Lot 1'!$I$4</c:f>
              <c:strCache>
                <c:ptCount val="1"/>
                <c:pt idx="0">
                  <c:v>Rolled Towels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1'!$I$5:$I$16</c:f>
              <c:numCache>
                <c:formatCode>0.00</c:formatCode>
                <c:ptCount val="12"/>
                <c:pt idx="0">
                  <c:v>99</c:v>
                </c:pt>
                <c:pt idx="1">
                  <c:v>97.5</c:v>
                </c:pt>
                <c:pt idx="2">
                  <c:v>99.5</c:v>
                </c:pt>
                <c:pt idx="3">
                  <c:v>96.5</c:v>
                </c:pt>
                <c:pt idx="4">
                  <c:v>97</c:v>
                </c:pt>
                <c:pt idx="5">
                  <c:v>96.75</c:v>
                </c:pt>
                <c:pt idx="6">
                  <c:v>97.5</c:v>
                </c:pt>
                <c:pt idx="7">
                  <c:v>97</c:v>
                </c:pt>
                <c:pt idx="8">
                  <c:v>93.5</c:v>
                </c:pt>
                <c:pt idx="9">
                  <c:v>96.5</c:v>
                </c:pt>
                <c:pt idx="10">
                  <c:v>95</c:v>
                </c:pt>
                <c:pt idx="11">
                  <c:v>94.75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4-490D-99E7-78D9C892C981}"/>
            </c:ext>
          </c:extLst>
        </c:ser>
        <c:ser>
          <c:idx val="2"/>
          <c:order val="2"/>
          <c:tx>
            <c:strRef>
              <c:f>'Pivot Table Lot 1'!$J$4</c:f>
              <c:strCache>
                <c:ptCount val="1"/>
                <c:pt idx="0">
                  <c:v>Top of Blotters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1'!$J$5:$J$16</c:f>
              <c:numCache>
                <c:formatCode>0.00</c:formatCode>
                <c:ptCount val="12"/>
                <c:pt idx="0">
                  <c:v>99</c:v>
                </c:pt>
                <c:pt idx="1">
                  <c:v>99</c:v>
                </c:pt>
                <c:pt idx="2">
                  <c:v>98.75</c:v>
                </c:pt>
                <c:pt idx="3">
                  <c:v>98</c:v>
                </c:pt>
                <c:pt idx="4">
                  <c:v>97.5</c:v>
                </c:pt>
                <c:pt idx="5">
                  <c:v>97.5</c:v>
                </c:pt>
                <c:pt idx="6">
                  <c:v>97</c:v>
                </c:pt>
                <c:pt idx="7">
                  <c:v>97</c:v>
                </c:pt>
                <c:pt idx="8">
                  <c:v>96.5</c:v>
                </c:pt>
                <c:pt idx="9">
                  <c:v>96</c:v>
                </c:pt>
                <c:pt idx="10">
                  <c:v>88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4-490D-99E7-78D9C892C981}"/>
            </c:ext>
          </c:extLst>
        </c:ser>
        <c:ser>
          <c:idx val="3"/>
          <c:order val="3"/>
          <c:tx>
            <c:strRef>
              <c:f>'Pivot Table Lot 1'!$K$4</c:f>
              <c:strCache>
                <c:ptCount val="1"/>
                <c:pt idx="0">
                  <c:v>Average Germination Percentage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1'!$K$5:$K$16</c:f>
              <c:numCache>
                <c:formatCode>0.00</c:formatCode>
                <c:ptCount val="12"/>
                <c:pt idx="0">
                  <c:v>95.347222222222229</c:v>
                </c:pt>
                <c:pt idx="1">
                  <c:v>95.347222222222229</c:v>
                </c:pt>
                <c:pt idx="2">
                  <c:v>95.347222222222229</c:v>
                </c:pt>
                <c:pt idx="3">
                  <c:v>95.347222222222229</c:v>
                </c:pt>
                <c:pt idx="4">
                  <c:v>95.347222222222229</c:v>
                </c:pt>
                <c:pt idx="5">
                  <c:v>95.347222222222229</c:v>
                </c:pt>
                <c:pt idx="6">
                  <c:v>95.347222222222229</c:v>
                </c:pt>
                <c:pt idx="7">
                  <c:v>95.347222222222229</c:v>
                </c:pt>
                <c:pt idx="8">
                  <c:v>95.347222222222229</c:v>
                </c:pt>
                <c:pt idx="9">
                  <c:v>95.347222222222229</c:v>
                </c:pt>
                <c:pt idx="10">
                  <c:v>95.347222222222229</c:v>
                </c:pt>
                <c:pt idx="11">
                  <c:v>95.347222222222229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24-490D-99E7-78D9C892C981}"/>
            </c:ext>
          </c:extLst>
        </c:ser>
        <c:ser>
          <c:idx val="4"/>
          <c:order val="4"/>
          <c:tx>
            <c:strRef>
              <c:f>'Pivot Table Lot 1'!$L$4</c:f>
              <c:strCache>
                <c:ptCount val="1"/>
                <c:pt idx="0">
                  <c:v>+ 1 St. Dev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1'!$L$5:$L$16</c:f>
              <c:numCache>
                <c:formatCode>0.00</c:formatCode>
                <c:ptCount val="12"/>
                <c:pt idx="0">
                  <c:v>100.34553542975884</c:v>
                </c:pt>
                <c:pt idx="1">
                  <c:v>100.34553542975884</c:v>
                </c:pt>
                <c:pt idx="2">
                  <c:v>100.34553542975884</c:v>
                </c:pt>
                <c:pt idx="3">
                  <c:v>100.34553542975884</c:v>
                </c:pt>
                <c:pt idx="4">
                  <c:v>100.34553542975884</c:v>
                </c:pt>
                <c:pt idx="5">
                  <c:v>100.34553542975884</c:v>
                </c:pt>
                <c:pt idx="6">
                  <c:v>100.34553542975884</c:v>
                </c:pt>
                <c:pt idx="7">
                  <c:v>100.34553542975884</c:v>
                </c:pt>
                <c:pt idx="8">
                  <c:v>100.34553542975884</c:v>
                </c:pt>
                <c:pt idx="9">
                  <c:v>100.34553542975884</c:v>
                </c:pt>
                <c:pt idx="10">
                  <c:v>100.34553542975884</c:v>
                </c:pt>
                <c:pt idx="11">
                  <c:v>100.34553542975884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24-490D-99E7-78D9C892C981}"/>
            </c:ext>
          </c:extLst>
        </c:ser>
        <c:ser>
          <c:idx val="5"/>
          <c:order val="5"/>
          <c:tx>
            <c:strRef>
              <c:f>'Pivot Table Lot 1'!$M$4</c:f>
              <c:strCache>
                <c:ptCount val="1"/>
                <c:pt idx="0">
                  <c:v>- 1 St. Dev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1'!$M$5:$M$16</c:f>
              <c:numCache>
                <c:formatCode>0.00</c:formatCode>
                <c:ptCount val="12"/>
                <c:pt idx="0">
                  <c:v>90.348909014685617</c:v>
                </c:pt>
                <c:pt idx="1">
                  <c:v>90.348909014685617</c:v>
                </c:pt>
                <c:pt idx="2">
                  <c:v>90.348909014685617</c:v>
                </c:pt>
                <c:pt idx="3">
                  <c:v>90.348909014685617</c:v>
                </c:pt>
                <c:pt idx="4">
                  <c:v>90.348909014685617</c:v>
                </c:pt>
                <c:pt idx="5">
                  <c:v>90.348909014685617</c:v>
                </c:pt>
                <c:pt idx="6">
                  <c:v>90.348909014685617</c:v>
                </c:pt>
                <c:pt idx="7">
                  <c:v>90.348909014685617</c:v>
                </c:pt>
                <c:pt idx="8">
                  <c:v>90.348909014685617</c:v>
                </c:pt>
                <c:pt idx="9">
                  <c:v>90.348909014685617</c:v>
                </c:pt>
                <c:pt idx="10">
                  <c:v>90.348909014685617</c:v>
                </c:pt>
                <c:pt idx="11">
                  <c:v>90.348909014685617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24-490D-99E7-78D9C892C981}"/>
            </c:ext>
          </c:extLst>
        </c:ser>
        <c:ser>
          <c:idx val="6"/>
          <c:order val="6"/>
          <c:tx>
            <c:strRef>
              <c:f>'Pivot Table Lot 1'!$N$4</c:f>
              <c:strCache>
                <c:ptCount val="1"/>
                <c:pt idx="0">
                  <c:v>+ 2 St. Dev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1'!$N$5:$N$16</c:f>
              <c:numCache>
                <c:formatCode>0.00</c:formatCode>
                <c:ptCount val="12"/>
                <c:pt idx="0">
                  <c:v>105.34384863729545</c:v>
                </c:pt>
                <c:pt idx="1">
                  <c:v>105.34384863729545</c:v>
                </c:pt>
                <c:pt idx="2">
                  <c:v>105.34384863729545</c:v>
                </c:pt>
                <c:pt idx="3">
                  <c:v>105.34384863729545</c:v>
                </c:pt>
                <c:pt idx="4">
                  <c:v>105.34384863729545</c:v>
                </c:pt>
                <c:pt idx="5">
                  <c:v>105.34384863729545</c:v>
                </c:pt>
                <c:pt idx="6">
                  <c:v>105.34384863729545</c:v>
                </c:pt>
                <c:pt idx="7">
                  <c:v>105.34384863729545</c:v>
                </c:pt>
                <c:pt idx="8">
                  <c:v>105.34384863729545</c:v>
                </c:pt>
                <c:pt idx="9">
                  <c:v>105.34384863729545</c:v>
                </c:pt>
                <c:pt idx="10">
                  <c:v>105.34384863729545</c:v>
                </c:pt>
                <c:pt idx="11">
                  <c:v>105.34384863729545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24-490D-99E7-78D9C892C981}"/>
            </c:ext>
          </c:extLst>
        </c:ser>
        <c:ser>
          <c:idx val="7"/>
          <c:order val="7"/>
          <c:tx>
            <c:strRef>
              <c:f>'Pivot Table Lot 1'!$O$4</c:f>
              <c:strCache>
                <c:ptCount val="1"/>
                <c:pt idx="0">
                  <c:v>- 2 St. Dev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1'!$G$5:$G$16</c:f>
              <c:strCache>
                <c:ptCount val="12"/>
                <c:pt idx="0">
                  <c:v>Lab 11</c:v>
                </c:pt>
                <c:pt idx="1">
                  <c:v>Lab 6</c:v>
                </c:pt>
                <c:pt idx="2">
                  <c:v>Lab 7</c:v>
                </c:pt>
                <c:pt idx="3">
                  <c:v>Lab 9</c:v>
                </c:pt>
                <c:pt idx="4">
                  <c:v>Lab 1</c:v>
                </c:pt>
                <c:pt idx="5">
                  <c:v>Lab 3</c:v>
                </c:pt>
                <c:pt idx="6">
                  <c:v>Lab 8</c:v>
                </c:pt>
                <c:pt idx="7">
                  <c:v>Lab 12</c:v>
                </c:pt>
                <c:pt idx="8">
                  <c:v>Lab 10</c:v>
                </c:pt>
                <c:pt idx="9">
                  <c:v>Lab 2 </c:v>
                </c:pt>
                <c:pt idx="10">
                  <c:v>Lab 4</c:v>
                </c:pt>
                <c:pt idx="11">
                  <c:v>Lab 5</c:v>
                </c:pt>
              </c:strCache>
            </c:strRef>
          </c:cat>
          <c:val>
            <c:numRef>
              <c:f>'Pivot Table Lot 1'!$O$5:$O$16</c:f>
              <c:numCache>
                <c:formatCode>0.00</c:formatCode>
                <c:ptCount val="12"/>
                <c:pt idx="0">
                  <c:v>85.350595807149006</c:v>
                </c:pt>
                <c:pt idx="1">
                  <c:v>85.350595807149006</c:v>
                </c:pt>
                <c:pt idx="2">
                  <c:v>85.350595807149006</c:v>
                </c:pt>
                <c:pt idx="3">
                  <c:v>85.350595807149006</c:v>
                </c:pt>
                <c:pt idx="4">
                  <c:v>85.350595807149006</c:v>
                </c:pt>
                <c:pt idx="5">
                  <c:v>85.350595807149006</c:v>
                </c:pt>
                <c:pt idx="6">
                  <c:v>85.350595807149006</c:v>
                </c:pt>
                <c:pt idx="7">
                  <c:v>85.350595807149006</c:v>
                </c:pt>
                <c:pt idx="8">
                  <c:v>85.350595807149006</c:v>
                </c:pt>
                <c:pt idx="9">
                  <c:v>85.350595807149006</c:v>
                </c:pt>
                <c:pt idx="10">
                  <c:v>85.350595807149006</c:v>
                </c:pt>
                <c:pt idx="11">
                  <c:v>85.350595807149006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24-490D-99E7-78D9C892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6208"/>
        <c:axId val="263337648"/>
      </c:lineChart>
      <c:catAx>
        <c:axId val="2633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7648"/>
        <c:crossesAt val="1"/>
        <c:auto val="1"/>
        <c:lblAlgn val="ctr"/>
        <c:lblOffset val="100"/>
        <c:noMultiLvlLbl val="0"/>
      </c:catAx>
      <c:valAx>
        <c:axId val="263337648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Germination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62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66CC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Lot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'Pivot Table Lot 2'!$I$4</c:f>
              <c:strCache>
                <c:ptCount val="1"/>
                <c:pt idx="0">
                  <c:v>Between Blotters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2'!$I$5:$I$16</c:f>
              <c:numCache>
                <c:formatCode>0.00</c:formatCode>
                <c:ptCount val="12"/>
                <c:pt idx="0">
                  <c:v>76</c:v>
                </c:pt>
                <c:pt idx="1">
                  <c:v>70</c:v>
                </c:pt>
                <c:pt idx="2">
                  <c:v>60</c:v>
                </c:pt>
                <c:pt idx="3">
                  <c:v>64.75</c:v>
                </c:pt>
                <c:pt idx="4">
                  <c:v>64</c:v>
                </c:pt>
                <c:pt idx="5">
                  <c:v>64.5</c:v>
                </c:pt>
                <c:pt idx="6">
                  <c:v>61</c:v>
                </c:pt>
                <c:pt idx="7">
                  <c:v>52.75</c:v>
                </c:pt>
                <c:pt idx="8">
                  <c:v>45</c:v>
                </c:pt>
                <c:pt idx="9">
                  <c:v>50.5</c:v>
                </c:pt>
                <c:pt idx="10">
                  <c:v>48.5</c:v>
                </c:pt>
                <c:pt idx="11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B32-4141-957A-783EA516EACD}"/>
            </c:ext>
          </c:extLst>
        </c:ser>
        <c:ser>
          <c:idx val="9"/>
          <c:order val="1"/>
          <c:tx>
            <c:strRef>
              <c:f>'Pivot Table Lot 2'!$J$4</c:f>
              <c:strCache>
                <c:ptCount val="1"/>
                <c:pt idx="0">
                  <c:v>Rolled Towels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2'!$J$5:$J$16</c:f>
              <c:numCache>
                <c:formatCode>0.00</c:formatCode>
                <c:ptCount val="12"/>
                <c:pt idx="0">
                  <c:v>65.5</c:v>
                </c:pt>
                <c:pt idx="1">
                  <c:v>70</c:v>
                </c:pt>
                <c:pt idx="2">
                  <c:v>57</c:v>
                </c:pt>
                <c:pt idx="3">
                  <c:v>68.75</c:v>
                </c:pt>
                <c:pt idx="4">
                  <c:v>88</c:v>
                </c:pt>
                <c:pt idx="5">
                  <c:v>63</c:v>
                </c:pt>
                <c:pt idx="6">
                  <c:v>57.5</c:v>
                </c:pt>
                <c:pt idx="7">
                  <c:v>60.5</c:v>
                </c:pt>
                <c:pt idx="8">
                  <c:v>47.75</c:v>
                </c:pt>
                <c:pt idx="9">
                  <c:v>59.25</c:v>
                </c:pt>
                <c:pt idx="10">
                  <c:v>60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B32-4141-957A-783EA516EACD}"/>
            </c:ext>
          </c:extLst>
        </c:ser>
        <c:ser>
          <c:idx val="10"/>
          <c:order val="2"/>
          <c:tx>
            <c:strRef>
              <c:f>'Pivot Table Lot 2'!$K$4</c:f>
              <c:strCache>
                <c:ptCount val="1"/>
                <c:pt idx="0">
                  <c:v>Top of Blotters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2'!$K$5:$K$16</c:f>
              <c:numCache>
                <c:formatCode>0.00</c:formatCode>
                <c:ptCount val="12"/>
                <c:pt idx="0">
                  <c:v>70.75</c:v>
                </c:pt>
                <c:pt idx="1">
                  <c:v>67</c:v>
                </c:pt>
                <c:pt idx="2">
                  <c:v>63</c:v>
                </c:pt>
                <c:pt idx="3">
                  <c:v>62.5</c:v>
                </c:pt>
                <c:pt idx="4">
                  <c:v>60.5</c:v>
                </c:pt>
                <c:pt idx="5">
                  <c:v>58.75</c:v>
                </c:pt>
                <c:pt idx="6">
                  <c:v>58</c:v>
                </c:pt>
                <c:pt idx="7">
                  <c:v>56.5</c:v>
                </c:pt>
                <c:pt idx="8">
                  <c:v>55.75</c:v>
                </c:pt>
                <c:pt idx="9">
                  <c:v>48</c:v>
                </c:pt>
                <c:pt idx="10">
                  <c:v>37</c:v>
                </c:pt>
                <c:pt idx="11">
                  <c:v>27.25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B32-4141-957A-783EA516EACD}"/>
            </c:ext>
          </c:extLst>
        </c:ser>
        <c:ser>
          <c:idx val="0"/>
          <c:order val="3"/>
          <c:tx>
            <c:strRef>
              <c:f>'Pivot Table Lot 2'!$L$4</c:f>
              <c:strCache>
                <c:ptCount val="1"/>
                <c:pt idx="0">
                  <c:v>Average Germination Percentage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2'!$L$5:$L$16</c:f>
              <c:numCache>
                <c:formatCode>0.00</c:formatCode>
                <c:ptCount val="12"/>
                <c:pt idx="0">
                  <c:v>58.9375</c:v>
                </c:pt>
                <c:pt idx="1">
                  <c:v>58.9375</c:v>
                </c:pt>
                <c:pt idx="2">
                  <c:v>58.9375</c:v>
                </c:pt>
                <c:pt idx="3">
                  <c:v>58.9375</c:v>
                </c:pt>
                <c:pt idx="4">
                  <c:v>58.9375</c:v>
                </c:pt>
                <c:pt idx="5">
                  <c:v>58.9375</c:v>
                </c:pt>
                <c:pt idx="6">
                  <c:v>58.9375</c:v>
                </c:pt>
                <c:pt idx="7">
                  <c:v>58.9375</c:v>
                </c:pt>
                <c:pt idx="8">
                  <c:v>58.9375</c:v>
                </c:pt>
                <c:pt idx="9">
                  <c:v>58.9375</c:v>
                </c:pt>
                <c:pt idx="10">
                  <c:v>58.9375</c:v>
                </c:pt>
                <c:pt idx="11">
                  <c:v>58.9375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B32-4141-957A-783EA516EACD}"/>
            </c:ext>
          </c:extLst>
        </c:ser>
        <c:ser>
          <c:idx val="1"/>
          <c:order val="4"/>
          <c:tx>
            <c:strRef>
              <c:f>'Pivot Table Lot 2'!$M$4</c:f>
              <c:strCache>
                <c:ptCount val="1"/>
                <c:pt idx="0">
                  <c:v>+ 1 St. Dev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2'!$M$5:$M$16</c:f>
              <c:numCache>
                <c:formatCode>0.00</c:formatCode>
                <c:ptCount val="12"/>
                <c:pt idx="0">
                  <c:v>70.033087121528482</c:v>
                </c:pt>
                <c:pt idx="1">
                  <c:v>70.033087121528482</c:v>
                </c:pt>
                <c:pt idx="2">
                  <c:v>70.033087121528482</c:v>
                </c:pt>
                <c:pt idx="3">
                  <c:v>70.033087121528482</c:v>
                </c:pt>
                <c:pt idx="4">
                  <c:v>70.033087121528482</c:v>
                </c:pt>
                <c:pt idx="5">
                  <c:v>70.033087121528482</c:v>
                </c:pt>
                <c:pt idx="6">
                  <c:v>70.033087121528482</c:v>
                </c:pt>
                <c:pt idx="7">
                  <c:v>70.033087121528482</c:v>
                </c:pt>
                <c:pt idx="8">
                  <c:v>70.033087121528482</c:v>
                </c:pt>
                <c:pt idx="9">
                  <c:v>70.033087121528482</c:v>
                </c:pt>
                <c:pt idx="10">
                  <c:v>70.033087121528482</c:v>
                </c:pt>
                <c:pt idx="11">
                  <c:v>70.033087121528482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B32-4141-957A-783EA516EACD}"/>
            </c:ext>
          </c:extLst>
        </c:ser>
        <c:ser>
          <c:idx val="2"/>
          <c:order val="5"/>
          <c:tx>
            <c:strRef>
              <c:f>'Pivot Table Lot 2'!$N$4</c:f>
              <c:strCache>
                <c:ptCount val="1"/>
                <c:pt idx="0">
                  <c:v>- 1 St. Dev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2'!$N$5:$N$16</c:f>
              <c:numCache>
                <c:formatCode>0.00</c:formatCode>
                <c:ptCount val="12"/>
                <c:pt idx="0">
                  <c:v>47.841912878471526</c:v>
                </c:pt>
                <c:pt idx="1">
                  <c:v>47.841912878471526</c:v>
                </c:pt>
                <c:pt idx="2">
                  <c:v>47.841912878471526</c:v>
                </c:pt>
                <c:pt idx="3">
                  <c:v>47.841912878471526</c:v>
                </c:pt>
                <c:pt idx="4">
                  <c:v>47.841912878471526</c:v>
                </c:pt>
                <c:pt idx="5">
                  <c:v>47.841912878471526</c:v>
                </c:pt>
                <c:pt idx="6">
                  <c:v>47.841912878471526</c:v>
                </c:pt>
                <c:pt idx="7">
                  <c:v>47.841912878471526</c:v>
                </c:pt>
                <c:pt idx="8">
                  <c:v>47.841912878471526</c:v>
                </c:pt>
                <c:pt idx="9">
                  <c:v>47.841912878471526</c:v>
                </c:pt>
                <c:pt idx="10">
                  <c:v>47.841912878471526</c:v>
                </c:pt>
                <c:pt idx="11">
                  <c:v>47.841912878471526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B32-4141-957A-783EA516EACD}"/>
            </c:ext>
          </c:extLst>
        </c:ser>
        <c:ser>
          <c:idx val="3"/>
          <c:order val="6"/>
          <c:tx>
            <c:strRef>
              <c:f>'Pivot Table Lot 2'!$O$4</c:f>
              <c:strCache>
                <c:ptCount val="1"/>
                <c:pt idx="0">
                  <c:v>+ 2 St. Dev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2'!$O$5:$O$16</c:f>
              <c:numCache>
                <c:formatCode>0.00</c:formatCode>
                <c:ptCount val="12"/>
                <c:pt idx="0">
                  <c:v>81.128674243056949</c:v>
                </c:pt>
                <c:pt idx="1">
                  <c:v>81.128674243056949</c:v>
                </c:pt>
                <c:pt idx="2">
                  <c:v>81.128674243056949</c:v>
                </c:pt>
                <c:pt idx="3">
                  <c:v>81.128674243056949</c:v>
                </c:pt>
                <c:pt idx="4">
                  <c:v>81.128674243056949</c:v>
                </c:pt>
                <c:pt idx="5">
                  <c:v>81.128674243056949</c:v>
                </c:pt>
                <c:pt idx="6">
                  <c:v>81.128674243056949</c:v>
                </c:pt>
                <c:pt idx="7">
                  <c:v>81.128674243056949</c:v>
                </c:pt>
                <c:pt idx="8">
                  <c:v>81.128674243056949</c:v>
                </c:pt>
                <c:pt idx="9">
                  <c:v>81.128674243056949</c:v>
                </c:pt>
                <c:pt idx="10">
                  <c:v>81.128674243056949</c:v>
                </c:pt>
                <c:pt idx="11">
                  <c:v>81.128674243056949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B32-4141-957A-783EA516EACD}"/>
            </c:ext>
          </c:extLst>
        </c:ser>
        <c:ser>
          <c:idx val="4"/>
          <c:order val="7"/>
          <c:tx>
            <c:strRef>
              <c:f>'Pivot Table Lot 2'!$P$4</c:f>
              <c:strCache>
                <c:ptCount val="1"/>
                <c:pt idx="0">
                  <c:v>- 2 St. Dev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2'!$H$5:$H$16</c:f>
              <c:strCache>
                <c:ptCount val="12"/>
                <c:pt idx="0">
                  <c:v>Lab 12</c:v>
                </c:pt>
                <c:pt idx="1">
                  <c:v>Lab 7</c:v>
                </c:pt>
                <c:pt idx="2">
                  <c:v>Lab 10</c:v>
                </c:pt>
                <c:pt idx="3">
                  <c:v>Lab 1</c:v>
                </c:pt>
                <c:pt idx="4">
                  <c:v>Lab 9</c:v>
                </c:pt>
                <c:pt idx="5">
                  <c:v>Lab 6</c:v>
                </c:pt>
                <c:pt idx="6">
                  <c:v>Lab 8</c:v>
                </c:pt>
                <c:pt idx="7">
                  <c:v>Lab 2 </c:v>
                </c:pt>
                <c:pt idx="8">
                  <c:v>Lab 3</c:v>
                </c:pt>
                <c:pt idx="9">
                  <c:v>Lab 5</c:v>
                </c:pt>
                <c:pt idx="10">
                  <c:v>Lab 11</c:v>
                </c:pt>
                <c:pt idx="11">
                  <c:v>Lab 4</c:v>
                </c:pt>
              </c:strCache>
            </c:strRef>
          </c:cat>
          <c:val>
            <c:numRef>
              <c:f>'Pivot Table Lot 2'!$P$5:$P$16</c:f>
              <c:numCache>
                <c:formatCode>0.00</c:formatCode>
                <c:ptCount val="12"/>
                <c:pt idx="0">
                  <c:v>36.746325756943051</c:v>
                </c:pt>
                <c:pt idx="1">
                  <c:v>36.746325756943051</c:v>
                </c:pt>
                <c:pt idx="2">
                  <c:v>36.746325756943051</c:v>
                </c:pt>
                <c:pt idx="3">
                  <c:v>36.746325756943051</c:v>
                </c:pt>
                <c:pt idx="4">
                  <c:v>36.746325756943051</c:v>
                </c:pt>
                <c:pt idx="5">
                  <c:v>36.746325756943051</c:v>
                </c:pt>
                <c:pt idx="6">
                  <c:v>36.746325756943051</c:v>
                </c:pt>
                <c:pt idx="7">
                  <c:v>36.746325756943051</c:v>
                </c:pt>
                <c:pt idx="8">
                  <c:v>36.746325756943051</c:v>
                </c:pt>
                <c:pt idx="9">
                  <c:v>36.746325756943051</c:v>
                </c:pt>
                <c:pt idx="10">
                  <c:v>36.746325756943051</c:v>
                </c:pt>
                <c:pt idx="11">
                  <c:v>36.746325756943051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B32-4141-957A-783EA516E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6208"/>
        <c:axId val="263337648"/>
      </c:lineChart>
      <c:catAx>
        <c:axId val="2633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7648"/>
        <c:crossesAt val="1"/>
        <c:auto val="1"/>
        <c:lblAlgn val="ctr"/>
        <c:lblOffset val="100"/>
        <c:noMultiLvlLbl val="0"/>
      </c:catAx>
      <c:valAx>
        <c:axId val="263337648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Germination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62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66CC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'Pivot Table Lot 3'!$H$4</c:f>
              <c:strCache>
                <c:ptCount val="1"/>
                <c:pt idx="0">
                  <c:v>Between Blotters</c:v>
                </c:pt>
              </c:strCache>
            </c:strRef>
          </c:tx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3'!$H$5:$H$16</c:f>
              <c:numCache>
                <c:formatCode>0.00</c:formatCode>
                <c:ptCount val="12"/>
                <c:pt idx="0">
                  <c:v>94.75</c:v>
                </c:pt>
                <c:pt idx="1">
                  <c:v>92.5</c:v>
                </c:pt>
                <c:pt idx="2">
                  <c:v>91</c:v>
                </c:pt>
                <c:pt idx="3">
                  <c:v>93.5</c:v>
                </c:pt>
                <c:pt idx="4">
                  <c:v>91.5</c:v>
                </c:pt>
                <c:pt idx="5">
                  <c:v>94</c:v>
                </c:pt>
                <c:pt idx="6">
                  <c:v>92</c:v>
                </c:pt>
                <c:pt idx="7">
                  <c:v>79.75</c:v>
                </c:pt>
                <c:pt idx="8">
                  <c:v>93</c:v>
                </c:pt>
                <c:pt idx="9">
                  <c:v>77.75</c:v>
                </c:pt>
                <c:pt idx="10">
                  <c:v>77.25</c:v>
                </c:pt>
                <c:pt idx="11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8B3-48DF-B5CD-D77340B648AC}"/>
            </c:ext>
          </c:extLst>
        </c:ser>
        <c:ser>
          <c:idx val="9"/>
          <c:order val="1"/>
          <c:tx>
            <c:strRef>
              <c:f>'Pivot Table Lot 3'!$I$4</c:f>
              <c:strCache>
                <c:ptCount val="1"/>
                <c:pt idx="0">
                  <c:v>Rolled Towels</c:v>
                </c:pt>
              </c:strCache>
            </c:strRef>
          </c:tx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3'!$I$5:$I$16</c:f>
              <c:numCache>
                <c:formatCode>0.00</c:formatCode>
                <c:ptCount val="12"/>
                <c:pt idx="0">
                  <c:v>95.5</c:v>
                </c:pt>
                <c:pt idx="1">
                  <c:v>91</c:v>
                </c:pt>
                <c:pt idx="2">
                  <c:v>93.5</c:v>
                </c:pt>
                <c:pt idx="3">
                  <c:v>88.75</c:v>
                </c:pt>
                <c:pt idx="4">
                  <c:v>89.5</c:v>
                </c:pt>
                <c:pt idx="5">
                  <c:v>92</c:v>
                </c:pt>
                <c:pt idx="6">
                  <c:v>90.5</c:v>
                </c:pt>
                <c:pt idx="7">
                  <c:v>93.75</c:v>
                </c:pt>
                <c:pt idx="8">
                  <c:v>92.5</c:v>
                </c:pt>
                <c:pt idx="9">
                  <c:v>87.75</c:v>
                </c:pt>
                <c:pt idx="10">
                  <c:v>86</c:v>
                </c:pt>
                <c:pt idx="11">
                  <c:v>87.75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8B3-48DF-B5CD-D77340B648AC}"/>
            </c:ext>
          </c:extLst>
        </c:ser>
        <c:ser>
          <c:idx val="10"/>
          <c:order val="2"/>
          <c:tx>
            <c:strRef>
              <c:f>'Pivot Table Lot 3'!$J$4</c:f>
              <c:strCache>
                <c:ptCount val="1"/>
                <c:pt idx="0">
                  <c:v>Top of Blotters</c:v>
                </c:pt>
              </c:strCache>
            </c:strRef>
          </c:tx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3'!$J$5:$J$16</c:f>
              <c:numCache>
                <c:formatCode>0.00</c:formatCode>
                <c:ptCount val="12"/>
                <c:pt idx="0">
                  <c:v>95</c:v>
                </c:pt>
                <c:pt idx="1">
                  <c:v>94.5</c:v>
                </c:pt>
                <c:pt idx="2">
                  <c:v>94</c:v>
                </c:pt>
                <c:pt idx="3">
                  <c:v>93</c:v>
                </c:pt>
                <c:pt idx="4">
                  <c:v>93</c:v>
                </c:pt>
                <c:pt idx="5">
                  <c:v>92</c:v>
                </c:pt>
                <c:pt idx="6">
                  <c:v>91.5</c:v>
                </c:pt>
                <c:pt idx="7">
                  <c:v>88.5</c:v>
                </c:pt>
                <c:pt idx="8">
                  <c:v>87.5</c:v>
                </c:pt>
                <c:pt idx="9">
                  <c:v>86</c:v>
                </c:pt>
                <c:pt idx="10">
                  <c:v>81.25</c:v>
                </c:pt>
                <c:pt idx="11">
                  <c:v>71.75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8B3-48DF-B5CD-D77340B648AC}"/>
            </c:ext>
          </c:extLst>
        </c:ser>
        <c:ser>
          <c:idx val="0"/>
          <c:order val="3"/>
          <c:tx>
            <c:strRef>
              <c:f>'Pivot Table Lot 3'!$K$4</c:f>
              <c:strCache>
                <c:ptCount val="1"/>
                <c:pt idx="0">
                  <c:v>Average Germination Percentage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3'!$K$5:$K$16</c:f>
              <c:numCache>
                <c:formatCode>0.00</c:formatCode>
                <c:ptCount val="12"/>
                <c:pt idx="0">
                  <c:v>88.916666666666671</c:v>
                </c:pt>
                <c:pt idx="1">
                  <c:v>88.916666666666671</c:v>
                </c:pt>
                <c:pt idx="2">
                  <c:v>88.916666666666671</c:v>
                </c:pt>
                <c:pt idx="3">
                  <c:v>88.916666666666671</c:v>
                </c:pt>
                <c:pt idx="4">
                  <c:v>88.916666666666671</c:v>
                </c:pt>
                <c:pt idx="5">
                  <c:v>88.916666666666671</c:v>
                </c:pt>
                <c:pt idx="6">
                  <c:v>88.916666666666671</c:v>
                </c:pt>
                <c:pt idx="7">
                  <c:v>88.916666666666671</c:v>
                </c:pt>
                <c:pt idx="8">
                  <c:v>88.916666666666671</c:v>
                </c:pt>
                <c:pt idx="9">
                  <c:v>88.916666666666671</c:v>
                </c:pt>
                <c:pt idx="10">
                  <c:v>88.916666666666671</c:v>
                </c:pt>
                <c:pt idx="11">
                  <c:v>88.916666666666671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B3-48DF-B5CD-D77340B648AC}"/>
            </c:ext>
          </c:extLst>
        </c:ser>
        <c:ser>
          <c:idx val="1"/>
          <c:order val="4"/>
          <c:tx>
            <c:strRef>
              <c:f>'Pivot Table Lot 3'!$L$4</c:f>
              <c:strCache>
                <c:ptCount val="1"/>
                <c:pt idx="0">
                  <c:v>+ 1 St. Dev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3'!$L$5:$L$16</c:f>
              <c:numCache>
                <c:formatCode>0.00</c:formatCode>
                <c:ptCount val="12"/>
                <c:pt idx="0">
                  <c:v>95.615547170153803</c:v>
                </c:pt>
                <c:pt idx="1">
                  <c:v>95.615547170153803</c:v>
                </c:pt>
                <c:pt idx="2">
                  <c:v>95.615547170153803</c:v>
                </c:pt>
                <c:pt idx="3">
                  <c:v>95.615547170153803</c:v>
                </c:pt>
                <c:pt idx="4">
                  <c:v>95.615547170153803</c:v>
                </c:pt>
                <c:pt idx="5">
                  <c:v>95.615547170153803</c:v>
                </c:pt>
                <c:pt idx="6">
                  <c:v>95.615547170153803</c:v>
                </c:pt>
                <c:pt idx="7">
                  <c:v>95.615547170153803</c:v>
                </c:pt>
                <c:pt idx="8">
                  <c:v>95.615547170153803</c:v>
                </c:pt>
                <c:pt idx="9">
                  <c:v>95.615547170153803</c:v>
                </c:pt>
                <c:pt idx="10">
                  <c:v>95.615547170153803</c:v>
                </c:pt>
                <c:pt idx="11">
                  <c:v>95.615547170153803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B3-48DF-B5CD-D77340B648AC}"/>
            </c:ext>
          </c:extLst>
        </c:ser>
        <c:ser>
          <c:idx val="2"/>
          <c:order val="5"/>
          <c:tx>
            <c:strRef>
              <c:f>'Pivot Table Lot 3'!$M$4</c:f>
              <c:strCache>
                <c:ptCount val="1"/>
                <c:pt idx="0">
                  <c:v>- 1 St. Dev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3'!$M$5:$M$16</c:f>
              <c:numCache>
                <c:formatCode>0.00</c:formatCode>
                <c:ptCount val="12"/>
                <c:pt idx="0">
                  <c:v>82.217786163179539</c:v>
                </c:pt>
                <c:pt idx="1">
                  <c:v>82.217786163179539</c:v>
                </c:pt>
                <c:pt idx="2">
                  <c:v>82.217786163179539</c:v>
                </c:pt>
                <c:pt idx="3">
                  <c:v>82.217786163179539</c:v>
                </c:pt>
                <c:pt idx="4">
                  <c:v>82.217786163179539</c:v>
                </c:pt>
                <c:pt idx="5">
                  <c:v>82.217786163179539</c:v>
                </c:pt>
                <c:pt idx="6">
                  <c:v>82.217786163179539</c:v>
                </c:pt>
                <c:pt idx="7">
                  <c:v>82.217786163179539</c:v>
                </c:pt>
                <c:pt idx="8">
                  <c:v>82.217786163179539</c:v>
                </c:pt>
                <c:pt idx="9">
                  <c:v>82.217786163179539</c:v>
                </c:pt>
                <c:pt idx="10">
                  <c:v>82.217786163179539</c:v>
                </c:pt>
                <c:pt idx="11">
                  <c:v>82.217786163179539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B3-48DF-B5CD-D77340B648AC}"/>
            </c:ext>
          </c:extLst>
        </c:ser>
        <c:ser>
          <c:idx val="3"/>
          <c:order val="6"/>
          <c:tx>
            <c:strRef>
              <c:f>'Pivot Table Lot 3'!$N$4</c:f>
              <c:strCache>
                <c:ptCount val="1"/>
                <c:pt idx="0">
                  <c:v>+ 2 St. Dev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3'!$N$5:$N$16</c:f>
              <c:numCache>
                <c:formatCode>0.00</c:formatCode>
                <c:ptCount val="12"/>
                <c:pt idx="0">
                  <c:v>102.31442767364094</c:v>
                </c:pt>
                <c:pt idx="1">
                  <c:v>102.31442767364094</c:v>
                </c:pt>
                <c:pt idx="2">
                  <c:v>102.31442767364094</c:v>
                </c:pt>
                <c:pt idx="3">
                  <c:v>102.31442767364094</c:v>
                </c:pt>
                <c:pt idx="4">
                  <c:v>102.31442767364094</c:v>
                </c:pt>
                <c:pt idx="5">
                  <c:v>102.31442767364094</c:v>
                </c:pt>
                <c:pt idx="6">
                  <c:v>102.31442767364094</c:v>
                </c:pt>
                <c:pt idx="7">
                  <c:v>102.31442767364094</c:v>
                </c:pt>
                <c:pt idx="8">
                  <c:v>102.31442767364094</c:v>
                </c:pt>
                <c:pt idx="9">
                  <c:v>102.31442767364094</c:v>
                </c:pt>
                <c:pt idx="10">
                  <c:v>102.31442767364094</c:v>
                </c:pt>
                <c:pt idx="11">
                  <c:v>102.31442767364094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B3-48DF-B5CD-D77340B648AC}"/>
            </c:ext>
          </c:extLst>
        </c:ser>
        <c:ser>
          <c:idx val="4"/>
          <c:order val="7"/>
          <c:tx>
            <c:strRef>
              <c:f>'Pivot Table Lot 3'!$O$4</c:f>
              <c:strCache>
                <c:ptCount val="1"/>
                <c:pt idx="0">
                  <c:v>- 2 St. Dev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3'!$G$5:$G$16</c:f>
              <c:strCache>
                <c:ptCount val="12"/>
                <c:pt idx="0">
                  <c:v>Lab 12</c:v>
                </c:pt>
                <c:pt idx="1">
                  <c:v>Lab 8</c:v>
                </c:pt>
                <c:pt idx="2">
                  <c:v>Lab 6</c:v>
                </c:pt>
                <c:pt idx="3">
                  <c:v>Lab 7</c:v>
                </c:pt>
                <c:pt idx="4">
                  <c:v>Lab 9</c:v>
                </c:pt>
                <c:pt idx="5">
                  <c:v>Lab 10</c:v>
                </c:pt>
                <c:pt idx="6">
                  <c:v>Lab 1</c:v>
                </c:pt>
                <c:pt idx="7">
                  <c:v>Lab 2 </c:v>
                </c:pt>
                <c:pt idx="8">
                  <c:v>Lab 11</c:v>
                </c:pt>
                <c:pt idx="9">
                  <c:v>Lab 5</c:v>
                </c:pt>
                <c:pt idx="10">
                  <c:v>Lab 3</c:v>
                </c:pt>
                <c:pt idx="11">
                  <c:v>Lab 4</c:v>
                </c:pt>
              </c:strCache>
            </c:strRef>
          </c:cat>
          <c:val>
            <c:numRef>
              <c:f>'Pivot Table Lot 3'!$O$5:$O$16</c:f>
              <c:numCache>
                <c:formatCode>0.00</c:formatCode>
                <c:ptCount val="12"/>
                <c:pt idx="0">
                  <c:v>75.518905659692408</c:v>
                </c:pt>
                <c:pt idx="1">
                  <c:v>75.518905659692408</c:v>
                </c:pt>
                <c:pt idx="2">
                  <c:v>75.518905659692408</c:v>
                </c:pt>
                <c:pt idx="3">
                  <c:v>75.518905659692408</c:v>
                </c:pt>
                <c:pt idx="4">
                  <c:v>75.518905659692408</c:v>
                </c:pt>
                <c:pt idx="5">
                  <c:v>75.518905659692408</c:v>
                </c:pt>
                <c:pt idx="6">
                  <c:v>75.518905659692408</c:v>
                </c:pt>
                <c:pt idx="7">
                  <c:v>75.518905659692408</c:v>
                </c:pt>
                <c:pt idx="8">
                  <c:v>75.518905659692408</c:v>
                </c:pt>
                <c:pt idx="9">
                  <c:v>75.518905659692408</c:v>
                </c:pt>
                <c:pt idx="10">
                  <c:v>75.518905659692408</c:v>
                </c:pt>
                <c:pt idx="11">
                  <c:v>75.518905659692408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B3-48DF-B5CD-D77340B6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6208"/>
        <c:axId val="263337648"/>
      </c:lineChart>
      <c:catAx>
        <c:axId val="2633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7648"/>
        <c:crossesAt val="1"/>
        <c:auto val="1"/>
        <c:lblAlgn val="ctr"/>
        <c:lblOffset val="100"/>
        <c:noMultiLvlLbl val="0"/>
      </c:catAx>
      <c:valAx>
        <c:axId val="263337648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Germination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6208"/>
        <c:crosses val="autoZero"/>
        <c:crossBetween val="between"/>
        <c:majorUnit val="5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66CC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'Pivot Table Lot 4'!$H$4</c:f>
              <c:strCache>
                <c:ptCount val="1"/>
                <c:pt idx="0">
                  <c:v>Between Blotters</c:v>
                </c:pt>
              </c:strCache>
            </c:strRef>
          </c:tx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4'!$H$5:$H$16</c:f>
              <c:numCache>
                <c:formatCode>0.00</c:formatCode>
                <c:ptCount val="12"/>
                <c:pt idx="0">
                  <c:v>98.25</c:v>
                </c:pt>
                <c:pt idx="1">
                  <c:v>94</c:v>
                </c:pt>
                <c:pt idx="2">
                  <c:v>98</c:v>
                </c:pt>
                <c:pt idx="3">
                  <c:v>99.5</c:v>
                </c:pt>
                <c:pt idx="4">
                  <c:v>86.25</c:v>
                </c:pt>
                <c:pt idx="5">
                  <c:v>88.5</c:v>
                </c:pt>
                <c:pt idx="6">
                  <c:v>62.5</c:v>
                </c:pt>
                <c:pt idx="7">
                  <c:v>88</c:v>
                </c:pt>
                <c:pt idx="8">
                  <c:v>97.5</c:v>
                </c:pt>
                <c:pt idx="9">
                  <c:v>98</c:v>
                </c:pt>
                <c:pt idx="10">
                  <c:v>96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2-4638-A7E0-32D1BFB9BC1F}"/>
            </c:ext>
          </c:extLst>
        </c:ser>
        <c:ser>
          <c:idx val="9"/>
          <c:order val="1"/>
          <c:tx>
            <c:strRef>
              <c:f>'Pivot Table Lot 4'!$I$4</c:f>
              <c:strCache>
                <c:ptCount val="1"/>
                <c:pt idx="0">
                  <c:v>Rolled Towels</c:v>
                </c:pt>
              </c:strCache>
            </c:strRef>
          </c:tx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4'!$I$5:$I$16</c:f>
              <c:numCache>
                <c:formatCode>0.00</c:formatCode>
                <c:ptCount val="12"/>
                <c:pt idx="0">
                  <c:v>96.75</c:v>
                </c:pt>
                <c:pt idx="1">
                  <c:v>94</c:v>
                </c:pt>
                <c:pt idx="2">
                  <c:v>94</c:v>
                </c:pt>
                <c:pt idx="3">
                  <c:v>96.5</c:v>
                </c:pt>
                <c:pt idx="4">
                  <c:v>94.5</c:v>
                </c:pt>
                <c:pt idx="5">
                  <c:v>95.75</c:v>
                </c:pt>
                <c:pt idx="6">
                  <c:v>94</c:v>
                </c:pt>
                <c:pt idx="7">
                  <c:v>94.5</c:v>
                </c:pt>
                <c:pt idx="8">
                  <c:v>95.5</c:v>
                </c:pt>
                <c:pt idx="9">
                  <c:v>97.5</c:v>
                </c:pt>
                <c:pt idx="10">
                  <c:v>99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2-4638-A7E0-32D1BFB9BC1F}"/>
            </c:ext>
          </c:extLst>
        </c:ser>
        <c:ser>
          <c:idx val="10"/>
          <c:order val="2"/>
          <c:tx>
            <c:strRef>
              <c:f>'Pivot Table Lot 4'!$J$4</c:f>
              <c:strCache>
                <c:ptCount val="1"/>
                <c:pt idx="0">
                  <c:v>Top of Blotters</c:v>
                </c:pt>
              </c:strCache>
            </c:strRef>
          </c:tx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4'!$J$5:$J$16</c:f>
              <c:numCache>
                <c:formatCode>0.00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90</c:v>
                </c:pt>
                <c:pt idx="3">
                  <c:v>98.5</c:v>
                </c:pt>
                <c:pt idx="4">
                  <c:v>94</c:v>
                </c:pt>
                <c:pt idx="5">
                  <c:v>94.25</c:v>
                </c:pt>
                <c:pt idx="6">
                  <c:v>69.75</c:v>
                </c:pt>
                <c:pt idx="7">
                  <c:v>90.75</c:v>
                </c:pt>
                <c:pt idx="8">
                  <c:v>95.5</c:v>
                </c:pt>
                <c:pt idx="9">
                  <c:v>99</c:v>
                </c:pt>
                <c:pt idx="10">
                  <c:v>98</c:v>
                </c:pt>
                <c:pt idx="11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2-4638-A7E0-32D1BFB9BC1F}"/>
            </c:ext>
          </c:extLst>
        </c:ser>
        <c:ser>
          <c:idx val="0"/>
          <c:order val="3"/>
          <c:tx>
            <c:strRef>
              <c:f>'Pivot Table Lot 4'!$K$4</c:f>
              <c:strCache>
                <c:ptCount val="1"/>
                <c:pt idx="0">
                  <c:v>Average Germination Percentage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4'!$K$5:$K$16</c:f>
              <c:numCache>
                <c:formatCode>0.00</c:formatCode>
                <c:ptCount val="12"/>
                <c:pt idx="0">
                  <c:v>93.673611111111114</c:v>
                </c:pt>
                <c:pt idx="1">
                  <c:v>93.673611111111114</c:v>
                </c:pt>
                <c:pt idx="2">
                  <c:v>93.673611111111114</c:v>
                </c:pt>
                <c:pt idx="3">
                  <c:v>93.673611111111114</c:v>
                </c:pt>
                <c:pt idx="4">
                  <c:v>93.673611111111114</c:v>
                </c:pt>
                <c:pt idx="5">
                  <c:v>93.673611111111114</c:v>
                </c:pt>
                <c:pt idx="6">
                  <c:v>93.673611111111114</c:v>
                </c:pt>
                <c:pt idx="7">
                  <c:v>93.673611111111114</c:v>
                </c:pt>
                <c:pt idx="8">
                  <c:v>93.673611111111114</c:v>
                </c:pt>
                <c:pt idx="9">
                  <c:v>93.673611111111114</c:v>
                </c:pt>
                <c:pt idx="10">
                  <c:v>93.673611111111114</c:v>
                </c:pt>
                <c:pt idx="11">
                  <c:v>93.673611111111114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02-4638-A7E0-32D1BFB9BC1F}"/>
            </c:ext>
          </c:extLst>
        </c:ser>
        <c:ser>
          <c:idx val="1"/>
          <c:order val="4"/>
          <c:tx>
            <c:strRef>
              <c:f>'Pivot Table Lot 4'!$L$4</c:f>
              <c:strCache>
                <c:ptCount val="1"/>
                <c:pt idx="0">
                  <c:v>+ 1 St. Dev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4'!$L$5:$L$16</c:f>
              <c:numCache>
                <c:formatCode>0.00</c:formatCode>
                <c:ptCount val="12"/>
                <c:pt idx="0">
                  <c:v>101.21559347756312</c:v>
                </c:pt>
                <c:pt idx="1">
                  <c:v>101.21559347756312</c:v>
                </c:pt>
                <c:pt idx="2">
                  <c:v>101.21559347756312</c:v>
                </c:pt>
                <c:pt idx="3">
                  <c:v>101.21559347756312</c:v>
                </c:pt>
                <c:pt idx="4">
                  <c:v>101.21559347756312</c:v>
                </c:pt>
                <c:pt idx="5">
                  <c:v>101.21559347756312</c:v>
                </c:pt>
                <c:pt idx="6">
                  <c:v>101.21559347756312</c:v>
                </c:pt>
                <c:pt idx="7">
                  <c:v>101.21559347756312</c:v>
                </c:pt>
                <c:pt idx="8">
                  <c:v>101.21559347756312</c:v>
                </c:pt>
                <c:pt idx="9">
                  <c:v>101.21559347756312</c:v>
                </c:pt>
                <c:pt idx="10">
                  <c:v>101.21559347756312</c:v>
                </c:pt>
                <c:pt idx="11">
                  <c:v>101.21559347756312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02-4638-A7E0-32D1BFB9BC1F}"/>
            </c:ext>
          </c:extLst>
        </c:ser>
        <c:ser>
          <c:idx val="2"/>
          <c:order val="5"/>
          <c:tx>
            <c:strRef>
              <c:f>'Pivot Table Lot 4'!$M$4</c:f>
              <c:strCache>
                <c:ptCount val="1"/>
                <c:pt idx="0">
                  <c:v>- 1 St. Dev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4'!$M$5:$M$16</c:f>
              <c:numCache>
                <c:formatCode>0.00</c:formatCode>
                <c:ptCount val="12"/>
                <c:pt idx="0">
                  <c:v>86.13162874465911</c:v>
                </c:pt>
                <c:pt idx="1">
                  <c:v>86.13162874465911</c:v>
                </c:pt>
                <c:pt idx="2">
                  <c:v>86.13162874465911</c:v>
                </c:pt>
                <c:pt idx="3">
                  <c:v>86.13162874465911</c:v>
                </c:pt>
                <c:pt idx="4">
                  <c:v>86.13162874465911</c:v>
                </c:pt>
                <c:pt idx="5">
                  <c:v>86.13162874465911</c:v>
                </c:pt>
                <c:pt idx="6">
                  <c:v>86.13162874465911</c:v>
                </c:pt>
                <c:pt idx="7">
                  <c:v>86.13162874465911</c:v>
                </c:pt>
                <c:pt idx="8">
                  <c:v>86.13162874465911</c:v>
                </c:pt>
                <c:pt idx="9">
                  <c:v>86.13162874465911</c:v>
                </c:pt>
                <c:pt idx="10">
                  <c:v>86.13162874465911</c:v>
                </c:pt>
                <c:pt idx="11">
                  <c:v>86.13162874465911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02-4638-A7E0-32D1BFB9BC1F}"/>
            </c:ext>
          </c:extLst>
        </c:ser>
        <c:ser>
          <c:idx val="3"/>
          <c:order val="6"/>
          <c:tx>
            <c:strRef>
              <c:f>'Pivot Table Lot 4'!$N$4</c:f>
              <c:strCache>
                <c:ptCount val="1"/>
                <c:pt idx="0">
                  <c:v>+ 2 St. Dev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4'!$G$5:$G$16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4'!$N$5:$N$16</c:f>
              <c:numCache>
                <c:formatCode>0.00</c:formatCode>
                <c:ptCount val="12"/>
                <c:pt idx="0">
                  <c:v>108.75757584401512</c:v>
                </c:pt>
                <c:pt idx="1">
                  <c:v>108.75757584401512</c:v>
                </c:pt>
                <c:pt idx="2">
                  <c:v>108.75757584401512</c:v>
                </c:pt>
                <c:pt idx="3">
                  <c:v>108.75757584401512</c:v>
                </c:pt>
                <c:pt idx="4">
                  <c:v>108.75757584401512</c:v>
                </c:pt>
                <c:pt idx="5">
                  <c:v>108.75757584401512</c:v>
                </c:pt>
                <c:pt idx="6">
                  <c:v>108.75757584401512</c:v>
                </c:pt>
                <c:pt idx="7">
                  <c:v>108.75757584401512</c:v>
                </c:pt>
                <c:pt idx="8">
                  <c:v>108.75757584401512</c:v>
                </c:pt>
                <c:pt idx="9">
                  <c:v>108.75757584401512</c:v>
                </c:pt>
                <c:pt idx="10">
                  <c:v>108.75757584401512</c:v>
                </c:pt>
                <c:pt idx="11">
                  <c:v>108.75757584401512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02-4638-A7E0-32D1BFB9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6208"/>
        <c:axId val="263337648"/>
      </c:lineChart>
      <c:catAx>
        <c:axId val="2633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7648"/>
        <c:crossesAt val="1"/>
        <c:auto val="1"/>
        <c:lblAlgn val="ctr"/>
        <c:lblOffset val="100"/>
        <c:noMultiLvlLbl val="0"/>
      </c:catAx>
      <c:valAx>
        <c:axId val="263337648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Germination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6208"/>
        <c:crosses val="autoZero"/>
        <c:crossBetween val="between"/>
        <c:majorUnit val="5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66CC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Lot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'Pivot Table Lot 5'!$H$4</c:f>
              <c:strCache>
                <c:ptCount val="1"/>
                <c:pt idx="0">
                  <c:v>Between Blotters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5'!$H$5:$H$16</c:f>
              <c:numCache>
                <c:formatCode>0.00</c:formatCode>
                <c:ptCount val="12"/>
                <c:pt idx="0">
                  <c:v>59.25</c:v>
                </c:pt>
                <c:pt idx="1">
                  <c:v>46</c:v>
                </c:pt>
                <c:pt idx="2">
                  <c:v>22.5</c:v>
                </c:pt>
                <c:pt idx="3">
                  <c:v>76.75</c:v>
                </c:pt>
                <c:pt idx="4">
                  <c:v>51.75</c:v>
                </c:pt>
                <c:pt idx="5">
                  <c:v>58.75</c:v>
                </c:pt>
                <c:pt idx="6">
                  <c:v>42</c:v>
                </c:pt>
                <c:pt idx="7">
                  <c:v>18.5</c:v>
                </c:pt>
                <c:pt idx="8">
                  <c:v>61.25</c:v>
                </c:pt>
                <c:pt idx="9">
                  <c:v>55</c:v>
                </c:pt>
                <c:pt idx="10">
                  <c:v>22.5</c:v>
                </c:pt>
                <c:pt idx="11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B-412B-B3F7-16ED3B2F2121}"/>
            </c:ext>
          </c:extLst>
        </c:ser>
        <c:ser>
          <c:idx val="9"/>
          <c:order val="1"/>
          <c:tx>
            <c:strRef>
              <c:f>'Pivot Table Lot 5'!$I$4</c:f>
              <c:strCache>
                <c:ptCount val="1"/>
                <c:pt idx="0">
                  <c:v>Rolled Towels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5'!$I$5:$I$16</c:f>
              <c:numCache>
                <c:formatCode>0.00</c:formatCode>
                <c:ptCount val="12"/>
                <c:pt idx="0">
                  <c:v>57.5</c:v>
                </c:pt>
                <c:pt idx="1">
                  <c:v>32.5</c:v>
                </c:pt>
                <c:pt idx="2">
                  <c:v>35.5</c:v>
                </c:pt>
                <c:pt idx="3">
                  <c:v>65.75</c:v>
                </c:pt>
                <c:pt idx="4">
                  <c:v>58.5</c:v>
                </c:pt>
                <c:pt idx="5">
                  <c:v>32.75</c:v>
                </c:pt>
                <c:pt idx="6">
                  <c:v>50.25</c:v>
                </c:pt>
                <c:pt idx="7">
                  <c:v>46.5</c:v>
                </c:pt>
                <c:pt idx="8">
                  <c:v>47</c:v>
                </c:pt>
                <c:pt idx="9">
                  <c:v>64.5</c:v>
                </c:pt>
                <c:pt idx="10">
                  <c:v>35</c:v>
                </c:pt>
                <c:pt idx="1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B-412B-B3F7-16ED3B2F2121}"/>
            </c:ext>
          </c:extLst>
        </c:ser>
        <c:ser>
          <c:idx val="10"/>
          <c:order val="2"/>
          <c:tx>
            <c:strRef>
              <c:f>'Pivot Table Lot 5'!$J$4</c:f>
              <c:strCache>
                <c:ptCount val="1"/>
                <c:pt idx="0">
                  <c:v>Top of Blotters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5'!$J$5:$J$16</c:f>
              <c:numCache>
                <c:formatCode>0.00</c:formatCode>
                <c:ptCount val="12"/>
                <c:pt idx="0">
                  <c:v>64.5</c:v>
                </c:pt>
                <c:pt idx="1">
                  <c:v>30</c:v>
                </c:pt>
                <c:pt idx="2">
                  <c:v>24</c:v>
                </c:pt>
                <c:pt idx="3">
                  <c:v>69.75</c:v>
                </c:pt>
                <c:pt idx="4">
                  <c:v>58</c:v>
                </c:pt>
                <c:pt idx="5">
                  <c:v>55.5</c:v>
                </c:pt>
                <c:pt idx="6">
                  <c:v>27.5</c:v>
                </c:pt>
                <c:pt idx="7">
                  <c:v>63.25</c:v>
                </c:pt>
                <c:pt idx="8">
                  <c:v>41.25</c:v>
                </c:pt>
                <c:pt idx="9">
                  <c:v>60.75</c:v>
                </c:pt>
                <c:pt idx="10">
                  <c:v>31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B-412B-B3F7-16ED3B2F2121}"/>
            </c:ext>
          </c:extLst>
        </c:ser>
        <c:ser>
          <c:idx val="0"/>
          <c:order val="3"/>
          <c:tx>
            <c:strRef>
              <c:f>'Pivot Table Lot 5'!$K$4</c:f>
              <c:strCache>
                <c:ptCount val="1"/>
                <c:pt idx="0">
                  <c:v>Average Germination Percentage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5'!$K$5:$K$16</c:f>
              <c:numCache>
                <c:formatCode>0.00</c:formatCode>
                <c:ptCount val="12"/>
                <c:pt idx="0">
                  <c:v>46.583333333333336</c:v>
                </c:pt>
                <c:pt idx="1">
                  <c:v>46.583333333333336</c:v>
                </c:pt>
                <c:pt idx="2">
                  <c:v>46.583333333333336</c:v>
                </c:pt>
                <c:pt idx="3">
                  <c:v>46.583333333333336</c:v>
                </c:pt>
                <c:pt idx="4">
                  <c:v>46.583333333333336</c:v>
                </c:pt>
                <c:pt idx="5">
                  <c:v>46.583333333333336</c:v>
                </c:pt>
                <c:pt idx="6">
                  <c:v>46.583333333333336</c:v>
                </c:pt>
                <c:pt idx="7">
                  <c:v>46.583333333333336</c:v>
                </c:pt>
                <c:pt idx="8">
                  <c:v>46.583333333333336</c:v>
                </c:pt>
                <c:pt idx="9">
                  <c:v>46.583333333333336</c:v>
                </c:pt>
                <c:pt idx="10">
                  <c:v>46.583333333333336</c:v>
                </c:pt>
                <c:pt idx="11">
                  <c:v>46.583333333333336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9B-412B-B3F7-16ED3B2F2121}"/>
            </c:ext>
          </c:extLst>
        </c:ser>
        <c:ser>
          <c:idx val="1"/>
          <c:order val="4"/>
          <c:tx>
            <c:strRef>
              <c:f>'Pivot Table Lot 5'!$L$4</c:f>
              <c:strCache>
                <c:ptCount val="1"/>
                <c:pt idx="0">
                  <c:v>+ 1 St. Dev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5'!$L$5:$L$16</c:f>
              <c:numCache>
                <c:formatCode>0.00</c:formatCode>
                <c:ptCount val="12"/>
                <c:pt idx="0">
                  <c:v>62.141289497302949</c:v>
                </c:pt>
                <c:pt idx="1">
                  <c:v>62.141289497302949</c:v>
                </c:pt>
                <c:pt idx="2">
                  <c:v>62.141289497302949</c:v>
                </c:pt>
                <c:pt idx="3">
                  <c:v>62.141289497302949</c:v>
                </c:pt>
                <c:pt idx="4">
                  <c:v>62.141289497302949</c:v>
                </c:pt>
                <c:pt idx="5">
                  <c:v>62.141289497302949</c:v>
                </c:pt>
                <c:pt idx="6">
                  <c:v>62.141289497302949</c:v>
                </c:pt>
                <c:pt idx="7">
                  <c:v>62.141289497302949</c:v>
                </c:pt>
                <c:pt idx="8">
                  <c:v>62.141289497302949</c:v>
                </c:pt>
                <c:pt idx="9">
                  <c:v>62.141289497302949</c:v>
                </c:pt>
                <c:pt idx="10">
                  <c:v>62.141289497302949</c:v>
                </c:pt>
                <c:pt idx="11">
                  <c:v>62.141289497302949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9B-412B-B3F7-16ED3B2F2121}"/>
            </c:ext>
          </c:extLst>
        </c:ser>
        <c:ser>
          <c:idx val="2"/>
          <c:order val="5"/>
          <c:tx>
            <c:strRef>
              <c:f>'Pivot Table Lot 5'!$M$4</c:f>
              <c:strCache>
                <c:ptCount val="1"/>
                <c:pt idx="0">
                  <c:v>- 1 St. Dev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5'!$M$5:$M$16</c:f>
              <c:numCache>
                <c:formatCode>0.00</c:formatCode>
                <c:ptCount val="12"/>
                <c:pt idx="0">
                  <c:v>31.025377169363725</c:v>
                </c:pt>
                <c:pt idx="1">
                  <c:v>31.025377169363725</c:v>
                </c:pt>
                <c:pt idx="2">
                  <c:v>31.025377169363725</c:v>
                </c:pt>
                <c:pt idx="3">
                  <c:v>31.025377169363725</c:v>
                </c:pt>
                <c:pt idx="4">
                  <c:v>31.025377169363725</c:v>
                </c:pt>
                <c:pt idx="5">
                  <c:v>31.025377169363725</c:v>
                </c:pt>
                <c:pt idx="6">
                  <c:v>31.025377169363725</c:v>
                </c:pt>
                <c:pt idx="7">
                  <c:v>31.025377169363725</c:v>
                </c:pt>
                <c:pt idx="8">
                  <c:v>31.025377169363725</c:v>
                </c:pt>
                <c:pt idx="9">
                  <c:v>31.025377169363725</c:v>
                </c:pt>
                <c:pt idx="10">
                  <c:v>31.025377169363725</c:v>
                </c:pt>
                <c:pt idx="11">
                  <c:v>31.025377169363725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9B-412B-B3F7-16ED3B2F2121}"/>
            </c:ext>
          </c:extLst>
        </c:ser>
        <c:ser>
          <c:idx val="3"/>
          <c:order val="6"/>
          <c:tx>
            <c:strRef>
              <c:f>'Pivot Table Lot 5'!$N$4</c:f>
              <c:strCache>
                <c:ptCount val="1"/>
                <c:pt idx="0">
                  <c:v>+ 2 St. Dev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5'!$N$5:$N$16</c:f>
              <c:numCache>
                <c:formatCode>0.00</c:formatCode>
                <c:ptCount val="12"/>
                <c:pt idx="0">
                  <c:v>77.699245661272556</c:v>
                </c:pt>
                <c:pt idx="1">
                  <c:v>77.699245661272556</c:v>
                </c:pt>
                <c:pt idx="2">
                  <c:v>77.699245661272556</c:v>
                </c:pt>
                <c:pt idx="3">
                  <c:v>77.699245661272556</c:v>
                </c:pt>
                <c:pt idx="4">
                  <c:v>77.699245661272556</c:v>
                </c:pt>
                <c:pt idx="5">
                  <c:v>77.699245661272556</c:v>
                </c:pt>
                <c:pt idx="6">
                  <c:v>77.699245661272556</c:v>
                </c:pt>
                <c:pt idx="7">
                  <c:v>77.699245661272556</c:v>
                </c:pt>
                <c:pt idx="8">
                  <c:v>77.699245661272556</c:v>
                </c:pt>
                <c:pt idx="9">
                  <c:v>77.699245661272556</c:v>
                </c:pt>
                <c:pt idx="10">
                  <c:v>77.699245661272556</c:v>
                </c:pt>
                <c:pt idx="11">
                  <c:v>77.699245661272556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9B-412B-B3F7-16ED3B2F2121}"/>
            </c:ext>
          </c:extLst>
        </c:ser>
        <c:ser>
          <c:idx val="4"/>
          <c:order val="7"/>
          <c:tx>
            <c:strRef>
              <c:f>'Pivot Table Lot 5'!$O$4</c:f>
              <c:strCache>
                <c:ptCount val="1"/>
                <c:pt idx="0">
                  <c:v>- 2 St. Dev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5'!$G$5:$G$16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5'!$O$5:$O$16</c:f>
              <c:numCache>
                <c:formatCode>0.00</c:formatCode>
                <c:ptCount val="12"/>
                <c:pt idx="0">
                  <c:v>15.467421005394115</c:v>
                </c:pt>
                <c:pt idx="1">
                  <c:v>15.467421005394115</c:v>
                </c:pt>
                <c:pt idx="2">
                  <c:v>15.467421005394115</c:v>
                </c:pt>
                <c:pt idx="3">
                  <c:v>15.467421005394115</c:v>
                </c:pt>
                <c:pt idx="4">
                  <c:v>15.467421005394115</c:v>
                </c:pt>
                <c:pt idx="5">
                  <c:v>15.467421005394115</c:v>
                </c:pt>
                <c:pt idx="6">
                  <c:v>15.467421005394115</c:v>
                </c:pt>
                <c:pt idx="7">
                  <c:v>15.467421005394115</c:v>
                </c:pt>
                <c:pt idx="8">
                  <c:v>15.467421005394115</c:v>
                </c:pt>
                <c:pt idx="9">
                  <c:v>15.467421005394115</c:v>
                </c:pt>
                <c:pt idx="10">
                  <c:v>15.467421005394115</c:v>
                </c:pt>
                <c:pt idx="11">
                  <c:v>15.467421005394115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F9B-412B-B3F7-16ED3B2F2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6208"/>
        <c:axId val="263337648"/>
      </c:lineChart>
      <c:catAx>
        <c:axId val="2633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7648"/>
        <c:crossesAt val="1"/>
        <c:auto val="1"/>
        <c:lblAlgn val="ctr"/>
        <c:lblOffset val="100"/>
        <c:noMultiLvlLbl val="0"/>
      </c:catAx>
      <c:valAx>
        <c:axId val="26333764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Germination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62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66CC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Lot 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'Pivot Table Lot 6'!$H$4</c:f>
              <c:strCache>
                <c:ptCount val="1"/>
                <c:pt idx="0">
                  <c:v>Between Blotters</c:v>
                </c:pt>
              </c:strCache>
            </c:strRef>
          </c:tx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6'!$H$5:$H$16</c:f>
              <c:numCache>
                <c:formatCode>0.00</c:formatCode>
                <c:ptCount val="12"/>
                <c:pt idx="0">
                  <c:v>71.75</c:v>
                </c:pt>
                <c:pt idx="1">
                  <c:v>86</c:v>
                </c:pt>
                <c:pt idx="2">
                  <c:v>79.5</c:v>
                </c:pt>
                <c:pt idx="3">
                  <c:v>89.5</c:v>
                </c:pt>
                <c:pt idx="4">
                  <c:v>60.25</c:v>
                </c:pt>
                <c:pt idx="5">
                  <c:v>57.5</c:v>
                </c:pt>
                <c:pt idx="6">
                  <c:v>50.75</c:v>
                </c:pt>
                <c:pt idx="7">
                  <c:v>59</c:v>
                </c:pt>
                <c:pt idx="8">
                  <c:v>79.5</c:v>
                </c:pt>
                <c:pt idx="9">
                  <c:v>86.5</c:v>
                </c:pt>
                <c:pt idx="10">
                  <c:v>83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F-4EE5-8CDE-D9771F9BF2CF}"/>
            </c:ext>
          </c:extLst>
        </c:ser>
        <c:ser>
          <c:idx val="9"/>
          <c:order val="1"/>
          <c:tx>
            <c:strRef>
              <c:f>'Pivot Table Lot 6'!$I$4</c:f>
              <c:strCache>
                <c:ptCount val="1"/>
                <c:pt idx="0">
                  <c:v>Rolled Towels</c:v>
                </c:pt>
              </c:strCache>
            </c:strRef>
          </c:tx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6'!$I$5:$I$16</c:f>
              <c:numCache>
                <c:formatCode>0.00</c:formatCode>
                <c:ptCount val="12"/>
                <c:pt idx="0">
                  <c:v>78</c:v>
                </c:pt>
                <c:pt idx="1">
                  <c:v>83</c:v>
                </c:pt>
                <c:pt idx="2">
                  <c:v>79</c:v>
                </c:pt>
                <c:pt idx="3">
                  <c:v>83.25</c:v>
                </c:pt>
                <c:pt idx="4">
                  <c:v>71</c:v>
                </c:pt>
                <c:pt idx="5">
                  <c:v>70.75</c:v>
                </c:pt>
                <c:pt idx="6">
                  <c:v>71</c:v>
                </c:pt>
                <c:pt idx="7">
                  <c:v>69.5</c:v>
                </c:pt>
                <c:pt idx="8">
                  <c:v>78.25</c:v>
                </c:pt>
                <c:pt idx="9">
                  <c:v>80</c:v>
                </c:pt>
                <c:pt idx="10">
                  <c:v>86.5</c:v>
                </c:pt>
                <c:pt idx="1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F-4EE5-8CDE-D9771F9BF2CF}"/>
            </c:ext>
          </c:extLst>
        </c:ser>
        <c:ser>
          <c:idx val="10"/>
          <c:order val="2"/>
          <c:tx>
            <c:strRef>
              <c:f>'Pivot Table Lot 6'!$J$4</c:f>
              <c:strCache>
                <c:ptCount val="1"/>
                <c:pt idx="0">
                  <c:v>Top of Blotters</c:v>
                </c:pt>
              </c:strCache>
            </c:strRef>
          </c:tx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6'!$J$5:$J$16</c:f>
              <c:numCache>
                <c:formatCode>0.00</c:formatCode>
                <c:ptCount val="12"/>
                <c:pt idx="0">
                  <c:v>79</c:v>
                </c:pt>
                <c:pt idx="1">
                  <c:v>77.5</c:v>
                </c:pt>
                <c:pt idx="2">
                  <c:v>76</c:v>
                </c:pt>
                <c:pt idx="3">
                  <c:v>88.5</c:v>
                </c:pt>
                <c:pt idx="4">
                  <c:v>67.25</c:v>
                </c:pt>
                <c:pt idx="5">
                  <c:v>66.5</c:v>
                </c:pt>
                <c:pt idx="6">
                  <c:v>43.5</c:v>
                </c:pt>
                <c:pt idx="7">
                  <c:v>63</c:v>
                </c:pt>
                <c:pt idx="8">
                  <c:v>81.75</c:v>
                </c:pt>
                <c:pt idx="9">
                  <c:v>82.75</c:v>
                </c:pt>
                <c:pt idx="10">
                  <c:v>81</c:v>
                </c:pt>
                <c:pt idx="11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F-4EE5-8CDE-D9771F9BF2CF}"/>
            </c:ext>
          </c:extLst>
        </c:ser>
        <c:ser>
          <c:idx val="0"/>
          <c:order val="3"/>
          <c:tx>
            <c:strRef>
              <c:f>'Pivot Table Lot 6'!$K$4</c:f>
              <c:strCache>
                <c:ptCount val="1"/>
                <c:pt idx="0">
                  <c:v>Average Germination Percentage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6'!$K$5:$K$16</c:f>
              <c:numCache>
                <c:formatCode>0.00</c:formatCode>
                <c:ptCount val="12"/>
                <c:pt idx="0">
                  <c:v>74.548611111111114</c:v>
                </c:pt>
                <c:pt idx="1">
                  <c:v>74.548611111111114</c:v>
                </c:pt>
                <c:pt idx="2">
                  <c:v>74.548611111111114</c:v>
                </c:pt>
                <c:pt idx="3">
                  <c:v>74.548611111111114</c:v>
                </c:pt>
                <c:pt idx="4">
                  <c:v>74.548611111111114</c:v>
                </c:pt>
                <c:pt idx="5">
                  <c:v>74.548611111111114</c:v>
                </c:pt>
                <c:pt idx="6">
                  <c:v>74.548611111111114</c:v>
                </c:pt>
                <c:pt idx="7">
                  <c:v>74.548611111111114</c:v>
                </c:pt>
                <c:pt idx="8">
                  <c:v>74.548611111111114</c:v>
                </c:pt>
                <c:pt idx="9">
                  <c:v>74.548611111111114</c:v>
                </c:pt>
                <c:pt idx="10">
                  <c:v>74.548611111111114</c:v>
                </c:pt>
                <c:pt idx="11">
                  <c:v>74.548611111111114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F-4EE5-8CDE-D9771F9BF2CF}"/>
            </c:ext>
          </c:extLst>
        </c:ser>
        <c:ser>
          <c:idx val="1"/>
          <c:order val="4"/>
          <c:tx>
            <c:strRef>
              <c:f>'Pivot Table Lot 6'!$L$4</c:f>
              <c:strCache>
                <c:ptCount val="1"/>
                <c:pt idx="0">
                  <c:v>+ 1 St. Dev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6'!$L$5:$L$16</c:f>
              <c:numCache>
                <c:formatCode>0.00</c:formatCode>
                <c:ptCount val="12"/>
                <c:pt idx="0">
                  <c:v>85.27538326647155</c:v>
                </c:pt>
                <c:pt idx="1">
                  <c:v>85.27538326647155</c:v>
                </c:pt>
                <c:pt idx="2">
                  <c:v>85.27538326647155</c:v>
                </c:pt>
                <c:pt idx="3">
                  <c:v>85.27538326647155</c:v>
                </c:pt>
                <c:pt idx="4">
                  <c:v>85.27538326647155</c:v>
                </c:pt>
                <c:pt idx="5">
                  <c:v>85.27538326647155</c:v>
                </c:pt>
                <c:pt idx="6">
                  <c:v>85.27538326647155</c:v>
                </c:pt>
                <c:pt idx="7">
                  <c:v>85.27538326647155</c:v>
                </c:pt>
                <c:pt idx="8">
                  <c:v>85.27538326647155</c:v>
                </c:pt>
                <c:pt idx="9">
                  <c:v>85.27538326647155</c:v>
                </c:pt>
                <c:pt idx="10">
                  <c:v>85.27538326647155</c:v>
                </c:pt>
                <c:pt idx="11">
                  <c:v>85.27538326647155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9F-4EE5-8CDE-D9771F9BF2CF}"/>
            </c:ext>
          </c:extLst>
        </c:ser>
        <c:ser>
          <c:idx val="2"/>
          <c:order val="5"/>
          <c:tx>
            <c:strRef>
              <c:f>'Pivot Table Lot 6'!$M$4</c:f>
              <c:strCache>
                <c:ptCount val="1"/>
                <c:pt idx="0">
                  <c:v>- 1 St. Dev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6'!$M$5:$M$16</c:f>
              <c:numCache>
                <c:formatCode>0.00</c:formatCode>
                <c:ptCount val="12"/>
                <c:pt idx="0">
                  <c:v>63.821838955750678</c:v>
                </c:pt>
                <c:pt idx="1">
                  <c:v>63.821838955750678</c:v>
                </c:pt>
                <c:pt idx="2">
                  <c:v>63.821838955750678</c:v>
                </c:pt>
                <c:pt idx="3">
                  <c:v>63.821838955750678</c:v>
                </c:pt>
                <c:pt idx="4">
                  <c:v>63.821838955750678</c:v>
                </c:pt>
                <c:pt idx="5">
                  <c:v>63.821838955750678</c:v>
                </c:pt>
                <c:pt idx="6">
                  <c:v>63.821838955750678</c:v>
                </c:pt>
                <c:pt idx="7">
                  <c:v>63.821838955750678</c:v>
                </c:pt>
                <c:pt idx="8">
                  <c:v>63.821838955750678</c:v>
                </c:pt>
                <c:pt idx="9">
                  <c:v>63.821838955750678</c:v>
                </c:pt>
                <c:pt idx="10">
                  <c:v>63.821838955750678</c:v>
                </c:pt>
                <c:pt idx="11">
                  <c:v>63.821838955750678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9F-4EE5-8CDE-D9771F9BF2CF}"/>
            </c:ext>
          </c:extLst>
        </c:ser>
        <c:ser>
          <c:idx val="3"/>
          <c:order val="6"/>
          <c:tx>
            <c:strRef>
              <c:f>'Pivot Table Lot 6'!$N$4</c:f>
              <c:strCache>
                <c:ptCount val="1"/>
                <c:pt idx="0">
                  <c:v>+ 2 St. Dev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6'!$N$5:$N$16</c:f>
              <c:numCache>
                <c:formatCode>0.00</c:formatCode>
                <c:ptCount val="12"/>
                <c:pt idx="0">
                  <c:v>96.002155421831986</c:v>
                </c:pt>
                <c:pt idx="1">
                  <c:v>96.002155421831986</c:v>
                </c:pt>
                <c:pt idx="2">
                  <c:v>96.002155421831986</c:v>
                </c:pt>
                <c:pt idx="3">
                  <c:v>96.002155421831986</c:v>
                </c:pt>
                <c:pt idx="4">
                  <c:v>96.002155421831986</c:v>
                </c:pt>
                <c:pt idx="5">
                  <c:v>96.002155421831986</c:v>
                </c:pt>
                <c:pt idx="6">
                  <c:v>96.002155421831986</c:v>
                </c:pt>
                <c:pt idx="7">
                  <c:v>96.002155421831986</c:v>
                </c:pt>
                <c:pt idx="8">
                  <c:v>96.002155421831986</c:v>
                </c:pt>
                <c:pt idx="9">
                  <c:v>96.002155421831986</c:v>
                </c:pt>
                <c:pt idx="10">
                  <c:v>96.002155421831986</c:v>
                </c:pt>
                <c:pt idx="11">
                  <c:v>96.002155421831986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9F-4EE5-8CDE-D9771F9BF2CF}"/>
            </c:ext>
          </c:extLst>
        </c:ser>
        <c:ser>
          <c:idx val="4"/>
          <c:order val="7"/>
          <c:tx>
            <c:strRef>
              <c:f>'Pivot Table Lot 6'!$O$4</c:f>
              <c:strCache>
                <c:ptCount val="1"/>
                <c:pt idx="0">
                  <c:v>- 2 St. Dev</c:v>
                </c:pt>
              </c:strCache>
            </c:strRef>
          </c:tx>
          <c:marker>
            <c:symbol val="none"/>
          </c:marker>
          <c:cat>
            <c:strRef>
              <c:f>'Pivot Table Lot 6'!$G$5:$G$16</c:f>
              <c:strCache>
                <c:ptCount val="12"/>
                <c:pt idx="0">
                  <c:v>Lab 1</c:v>
                </c:pt>
                <c:pt idx="1">
                  <c:v>Lab 10</c:v>
                </c:pt>
                <c:pt idx="2">
                  <c:v>Lab 11</c:v>
                </c:pt>
                <c:pt idx="3">
                  <c:v>Lab 12</c:v>
                </c:pt>
                <c:pt idx="4">
                  <c:v>Lab 2 </c:v>
                </c:pt>
                <c:pt idx="5">
                  <c:v>Lab 3</c:v>
                </c:pt>
                <c:pt idx="6">
                  <c:v>Lab 4</c:v>
                </c:pt>
                <c:pt idx="7">
                  <c:v>Lab 5</c:v>
                </c:pt>
                <c:pt idx="8">
                  <c:v>Lab 6</c:v>
                </c:pt>
                <c:pt idx="9">
                  <c:v>Lab 7</c:v>
                </c:pt>
                <c:pt idx="10">
                  <c:v>Lab 8</c:v>
                </c:pt>
                <c:pt idx="11">
                  <c:v>Lab 9</c:v>
                </c:pt>
              </c:strCache>
            </c:strRef>
          </c:cat>
          <c:val>
            <c:numRef>
              <c:f>'Pivot Table Lot 6'!$O$5:$O$16</c:f>
              <c:numCache>
                <c:formatCode>0.00</c:formatCode>
                <c:ptCount val="12"/>
                <c:pt idx="0">
                  <c:v>53.095066800390235</c:v>
                </c:pt>
                <c:pt idx="1">
                  <c:v>53.095066800390235</c:v>
                </c:pt>
                <c:pt idx="2">
                  <c:v>53.095066800390235</c:v>
                </c:pt>
                <c:pt idx="3">
                  <c:v>53.095066800390235</c:v>
                </c:pt>
                <c:pt idx="4">
                  <c:v>53.095066800390235</c:v>
                </c:pt>
                <c:pt idx="5">
                  <c:v>53.095066800390235</c:v>
                </c:pt>
                <c:pt idx="6">
                  <c:v>53.095066800390235</c:v>
                </c:pt>
                <c:pt idx="7">
                  <c:v>53.095066800390235</c:v>
                </c:pt>
                <c:pt idx="8">
                  <c:v>53.095066800390235</c:v>
                </c:pt>
                <c:pt idx="9">
                  <c:v>53.095066800390235</c:v>
                </c:pt>
                <c:pt idx="10">
                  <c:v>53.095066800390235</c:v>
                </c:pt>
                <c:pt idx="11">
                  <c:v>53.095066800390235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9F-4EE5-8CDE-D9771F9B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6208"/>
        <c:axId val="263337648"/>
      </c:lineChart>
      <c:catAx>
        <c:axId val="2633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7648"/>
        <c:crossesAt val="1"/>
        <c:auto val="1"/>
        <c:lblAlgn val="ctr"/>
        <c:lblOffset val="100"/>
        <c:noMultiLvlLbl val="0"/>
      </c:catAx>
      <c:valAx>
        <c:axId val="26333764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Germination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336208"/>
        <c:crosses val="autoZero"/>
        <c:crossBetween val="between"/>
        <c:majorUnit val="5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66CC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Tables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'Time Calculations'!$A$2</c:f>
              <c:strCache>
                <c:ptCount val="1"/>
                <c:pt idx="0">
                  <c:v>Between Blotters - Lot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Calculations'!$B$2:$D$2</c:f>
            </c:numRef>
          </c:val>
          <c:extLst>
            <c:ext xmlns:c16="http://schemas.microsoft.com/office/drawing/2014/chart" uri="{C3380CC4-5D6E-409C-BE32-E72D297353CC}">
              <c16:uniqueId val="{00000000-8B57-433F-B5F8-CDD2693FDDF8}"/>
            </c:ext>
          </c:extLst>
        </c:ser>
        <c:ser>
          <c:idx val="1"/>
          <c:order val="1"/>
          <c:tx>
            <c:strRef>
              <c:f>'Time Calculations'!$A$3</c:f>
              <c:strCache>
                <c:ptCount val="1"/>
                <c:pt idx="0">
                  <c:v>Between Blotters - Lot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Calculations'!$B$3:$D$3</c:f>
            </c:numRef>
          </c:val>
          <c:extLst>
            <c:ext xmlns:c16="http://schemas.microsoft.com/office/drawing/2014/chart" uri="{C3380CC4-5D6E-409C-BE32-E72D297353CC}">
              <c16:uniqueId val="{00000001-8B57-433F-B5F8-CDD2693FDDF8}"/>
            </c:ext>
          </c:extLst>
        </c:ser>
        <c:ser>
          <c:idx val="2"/>
          <c:order val="2"/>
          <c:tx>
            <c:strRef>
              <c:f>'Time Calculations'!$A$4</c:f>
              <c:strCache>
                <c:ptCount val="1"/>
                <c:pt idx="0">
                  <c:v>Between Blotters - Lot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Calculations'!$B$4:$D$4</c:f>
            </c:numRef>
          </c:val>
          <c:extLst>
            <c:ext xmlns:c16="http://schemas.microsoft.com/office/drawing/2014/chart" uri="{C3380CC4-5D6E-409C-BE32-E72D297353CC}">
              <c16:uniqueId val="{00000002-8B57-433F-B5F8-CDD2693FDDF8}"/>
            </c:ext>
          </c:extLst>
        </c:ser>
        <c:ser>
          <c:idx val="3"/>
          <c:order val="3"/>
          <c:tx>
            <c:strRef>
              <c:f>'Time Calculations'!$A$5</c:f>
              <c:strCache>
                <c:ptCount val="1"/>
                <c:pt idx="0">
                  <c:v>Between Blotters - Lot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Calculations'!$B$5:$D$5</c:f>
            </c:numRef>
          </c:val>
          <c:extLst>
            <c:ext xmlns:c16="http://schemas.microsoft.com/office/drawing/2014/chart" uri="{C3380CC4-5D6E-409C-BE32-E72D297353CC}">
              <c16:uniqueId val="{00000003-8B57-433F-B5F8-CDD2693FDDF8}"/>
            </c:ext>
          </c:extLst>
        </c:ser>
        <c:ser>
          <c:idx val="4"/>
          <c:order val="4"/>
          <c:tx>
            <c:strRef>
              <c:f>'Time Calculations'!$A$6</c:f>
              <c:strCache>
                <c:ptCount val="1"/>
                <c:pt idx="0">
                  <c:v>Between Blotters - Lot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Calculations'!$B$6:$D$6</c:f>
            </c:numRef>
          </c:val>
          <c:extLst>
            <c:ext xmlns:c16="http://schemas.microsoft.com/office/drawing/2014/chart" uri="{C3380CC4-5D6E-409C-BE32-E72D297353CC}">
              <c16:uniqueId val="{00000004-8B57-433F-B5F8-CDD2693FDDF8}"/>
            </c:ext>
          </c:extLst>
        </c:ser>
        <c:ser>
          <c:idx val="5"/>
          <c:order val="5"/>
          <c:tx>
            <c:strRef>
              <c:f>'Time Calculations'!$A$7</c:f>
              <c:strCache>
                <c:ptCount val="1"/>
                <c:pt idx="0">
                  <c:v>Between Blotters - Lot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Calculations'!$B$7:$D$7</c:f>
            </c:numRef>
          </c:val>
          <c:extLst>
            <c:ext xmlns:c16="http://schemas.microsoft.com/office/drawing/2014/chart" uri="{C3380CC4-5D6E-409C-BE32-E72D297353CC}">
              <c16:uniqueId val="{00000005-8B57-433F-B5F8-CDD2693FDDF8}"/>
            </c:ext>
          </c:extLst>
        </c:ser>
        <c:ser>
          <c:idx val="6"/>
          <c:order val="6"/>
          <c:tx>
            <c:strRef>
              <c:f>'Time Calculations'!$A$8</c:f>
              <c:strCache>
                <c:ptCount val="1"/>
                <c:pt idx="0">
                  <c:v>Between Blotters - Average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Calculations'!$B$8:$D$8</c:f>
              <c:numCache>
                <c:formatCode>0.00</c:formatCode>
                <c:ptCount val="3"/>
                <c:pt idx="0">
                  <c:v>9.2327777777777786</c:v>
                </c:pt>
                <c:pt idx="1">
                  <c:v>11.573472222222222</c:v>
                </c:pt>
                <c:pt idx="2">
                  <c:v>4.4012500000000001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57-433F-B5F8-CDD2693FDDF8}"/>
            </c:ext>
          </c:extLst>
        </c:ser>
        <c:ser>
          <c:idx val="7"/>
          <c:order val="7"/>
          <c:tx>
            <c:strRef>
              <c:f>'Time Calculations'!$A$9</c:f>
              <c:strCache>
                <c:ptCount val="1"/>
                <c:pt idx="0">
                  <c:v>Rolled Towels - Lot 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Calculations'!$B$9:$D$9</c:f>
            </c:numRef>
          </c:val>
          <c:extLst>
            <c:ext xmlns:c16="http://schemas.microsoft.com/office/drawing/2014/chart" uri="{C3380CC4-5D6E-409C-BE32-E72D297353CC}">
              <c16:uniqueId val="{00000007-8B57-433F-B5F8-CDD2693FDDF8}"/>
            </c:ext>
          </c:extLst>
        </c:ser>
        <c:ser>
          <c:idx val="8"/>
          <c:order val="8"/>
          <c:tx>
            <c:strRef>
              <c:f>'Time Calculations'!$A$10</c:f>
              <c:strCache>
                <c:ptCount val="1"/>
                <c:pt idx="0">
                  <c:v>Rolled Towels - Lot 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Calculations'!$B$10:$D$10</c:f>
            </c:numRef>
          </c:val>
          <c:extLst>
            <c:ext xmlns:c16="http://schemas.microsoft.com/office/drawing/2014/chart" uri="{C3380CC4-5D6E-409C-BE32-E72D297353CC}">
              <c16:uniqueId val="{00000008-8B57-433F-B5F8-CDD2693FDDF8}"/>
            </c:ext>
          </c:extLst>
        </c:ser>
        <c:ser>
          <c:idx val="9"/>
          <c:order val="9"/>
          <c:tx>
            <c:strRef>
              <c:f>'Time Calculations'!$A$11</c:f>
              <c:strCache>
                <c:ptCount val="1"/>
                <c:pt idx="0">
                  <c:v>Rolled Towels - Lot 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Calculations'!$B$11:$D$11</c:f>
            </c:numRef>
          </c:val>
          <c:extLst>
            <c:ext xmlns:c16="http://schemas.microsoft.com/office/drawing/2014/chart" uri="{C3380CC4-5D6E-409C-BE32-E72D297353CC}">
              <c16:uniqueId val="{00000009-8B57-433F-B5F8-CDD2693FDDF8}"/>
            </c:ext>
          </c:extLst>
        </c:ser>
        <c:ser>
          <c:idx val="10"/>
          <c:order val="10"/>
          <c:tx>
            <c:strRef>
              <c:f>'Time Calculations'!$A$12</c:f>
              <c:strCache>
                <c:ptCount val="1"/>
                <c:pt idx="0">
                  <c:v>Rolled Towels - Lot 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Calculations'!$B$12:$D$12</c:f>
            </c:numRef>
          </c:val>
          <c:extLst>
            <c:ext xmlns:c16="http://schemas.microsoft.com/office/drawing/2014/chart" uri="{C3380CC4-5D6E-409C-BE32-E72D297353CC}">
              <c16:uniqueId val="{0000000A-8B57-433F-B5F8-CDD2693FDDF8}"/>
            </c:ext>
          </c:extLst>
        </c:ser>
        <c:ser>
          <c:idx val="11"/>
          <c:order val="11"/>
          <c:tx>
            <c:strRef>
              <c:f>'Time Calculations'!$A$13</c:f>
              <c:strCache>
                <c:ptCount val="1"/>
                <c:pt idx="0">
                  <c:v>Rolled Towels - Lot 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Calculations'!$B$13:$D$13</c:f>
            </c:numRef>
          </c:val>
          <c:extLst>
            <c:ext xmlns:c16="http://schemas.microsoft.com/office/drawing/2014/chart" uri="{C3380CC4-5D6E-409C-BE32-E72D297353CC}">
              <c16:uniqueId val="{0000000B-8B57-433F-B5F8-CDD2693FDDF8}"/>
            </c:ext>
          </c:extLst>
        </c:ser>
        <c:ser>
          <c:idx val="12"/>
          <c:order val="12"/>
          <c:tx>
            <c:strRef>
              <c:f>'Time Calculations'!$A$14</c:f>
              <c:strCache>
                <c:ptCount val="1"/>
                <c:pt idx="0">
                  <c:v>Rolled Towels - Lot 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Calculations'!$B$14:$D$14</c:f>
            </c:numRef>
          </c:val>
          <c:extLst>
            <c:ext xmlns:c16="http://schemas.microsoft.com/office/drawing/2014/chart" uri="{C3380CC4-5D6E-409C-BE32-E72D297353CC}">
              <c16:uniqueId val="{0000000C-8B57-433F-B5F8-CDD2693FDDF8}"/>
            </c:ext>
          </c:extLst>
        </c:ser>
        <c:ser>
          <c:idx val="13"/>
          <c:order val="13"/>
          <c:tx>
            <c:strRef>
              <c:f>'Time Calculations'!$A$15</c:f>
              <c:strCache>
                <c:ptCount val="1"/>
                <c:pt idx="0">
                  <c:v>Rolled Towels - Average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Calculations'!$B$15:$D$15</c:f>
              <c:numCache>
                <c:formatCode>0.00</c:formatCode>
                <c:ptCount val="3"/>
                <c:pt idx="0">
                  <c:v>10.45875</c:v>
                </c:pt>
                <c:pt idx="1">
                  <c:v>9.8990277777777766</c:v>
                </c:pt>
                <c:pt idx="2">
                  <c:v>4.153888888888889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57-433F-B5F8-CDD2693FDDF8}"/>
            </c:ext>
          </c:extLst>
        </c:ser>
        <c:ser>
          <c:idx val="14"/>
          <c:order val="14"/>
          <c:tx>
            <c:strRef>
              <c:f>'Time Calculations'!$A$16</c:f>
              <c:strCache>
                <c:ptCount val="1"/>
                <c:pt idx="0">
                  <c:v>Top of Blotters - Lot 1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Calculations'!$B$16:$D$16</c:f>
            </c:numRef>
          </c:val>
          <c:extLst>
            <c:ext xmlns:c16="http://schemas.microsoft.com/office/drawing/2014/chart" uri="{C3380CC4-5D6E-409C-BE32-E72D297353CC}">
              <c16:uniqueId val="{0000000E-8B57-433F-B5F8-CDD2693FDDF8}"/>
            </c:ext>
          </c:extLst>
        </c:ser>
        <c:ser>
          <c:idx val="15"/>
          <c:order val="15"/>
          <c:tx>
            <c:strRef>
              <c:f>'Time Calculations'!$A$17</c:f>
              <c:strCache>
                <c:ptCount val="1"/>
                <c:pt idx="0">
                  <c:v>Top of Blotters - Lot 2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Calculations'!$B$17:$D$17</c:f>
            </c:numRef>
          </c:val>
          <c:extLst>
            <c:ext xmlns:c16="http://schemas.microsoft.com/office/drawing/2014/chart" uri="{C3380CC4-5D6E-409C-BE32-E72D297353CC}">
              <c16:uniqueId val="{0000000F-8B57-433F-B5F8-CDD2693FDDF8}"/>
            </c:ext>
          </c:extLst>
        </c:ser>
        <c:ser>
          <c:idx val="16"/>
          <c:order val="16"/>
          <c:tx>
            <c:strRef>
              <c:f>'Time Calculations'!$A$18</c:f>
              <c:strCache>
                <c:ptCount val="1"/>
                <c:pt idx="0">
                  <c:v>Top of Blotters - Lot 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Calculations'!$B$18:$D$18</c:f>
            </c:numRef>
          </c:val>
          <c:extLst>
            <c:ext xmlns:c16="http://schemas.microsoft.com/office/drawing/2014/chart" uri="{C3380CC4-5D6E-409C-BE32-E72D297353CC}">
              <c16:uniqueId val="{00000010-8B57-433F-B5F8-CDD2693FDDF8}"/>
            </c:ext>
          </c:extLst>
        </c:ser>
        <c:ser>
          <c:idx val="17"/>
          <c:order val="17"/>
          <c:tx>
            <c:strRef>
              <c:f>'Time Calculations'!$A$19</c:f>
              <c:strCache>
                <c:ptCount val="1"/>
                <c:pt idx="0">
                  <c:v>Top of Blotters - Lot 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Calculations'!$B$19:$D$19</c:f>
            </c:numRef>
          </c:val>
          <c:extLst>
            <c:ext xmlns:c16="http://schemas.microsoft.com/office/drawing/2014/chart" uri="{C3380CC4-5D6E-409C-BE32-E72D297353CC}">
              <c16:uniqueId val="{00000011-8B57-433F-B5F8-CDD2693FDDF8}"/>
            </c:ext>
          </c:extLst>
        </c:ser>
        <c:ser>
          <c:idx val="18"/>
          <c:order val="18"/>
          <c:tx>
            <c:strRef>
              <c:f>'Time Calculations'!$A$20</c:f>
              <c:strCache>
                <c:ptCount val="1"/>
                <c:pt idx="0">
                  <c:v>Top of Blotters - Lot 5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Calculations'!$B$20:$D$20</c:f>
            </c:numRef>
          </c:val>
          <c:extLst>
            <c:ext xmlns:c16="http://schemas.microsoft.com/office/drawing/2014/chart" uri="{C3380CC4-5D6E-409C-BE32-E72D297353CC}">
              <c16:uniqueId val="{00000012-8B57-433F-B5F8-CDD2693FDDF8}"/>
            </c:ext>
          </c:extLst>
        </c:ser>
        <c:ser>
          <c:idx val="19"/>
          <c:order val="19"/>
          <c:tx>
            <c:strRef>
              <c:f>'Time Calculations'!$A$21</c:f>
              <c:strCache>
                <c:ptCount val="1"/>
                <c:pt idx="0">
                  <c:v>Top of Blotters - Lot 6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Calculations'!$B$21:$D$21</c:f>
            </c:numRef>
          </c:val>
          <c:extLst>
            <c:ext xmlns:c16="http://schemas.microsoft.com/office/drawing/2014/chart" uri="{C3380CC4-5D6E-409C-BE32-E72D297353CC}">
              <c16:uniqueId val="{00000013-8B57-433F-B5F8-CDD2693FDDF8}"/>
            </c:ext>
          </c:extLst>
        </c:ser>
        <c:ser>
          <c:idx val="20"/>
          <c:order val="20"/>
          <c:tx>
            <c:strRef>
              <c:f>'Time Calculations'!$A$22</c:f>
              <c:strCache>
                <c:ptCount val="1"/>
                <c:pt idx="0">
                  <c:v>Top of Blotters - Average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Calculations'!$B$1:$D$1</c:f>
              <c:strCache>
                <c:ptCount val="3"/>
                <c:pt idx="0">
                  <c:v>Average of Time to Plant (In Minutes)</c:v>
                </c:pt>
                <c:pt idx="1">
                  <c:v>Average of Time for First Count (7 Days)</c:v>
                </c:pt>
                <c:pt idx="2">
                  <c:v>Average of Time for Final Count (14 Days)</c:v>
                </c:pt>
              </c:strCache>
            </c:strRef>
          </c:cat>
          <c:val>
            <c:numRef>
              <c:f>'Time Calculations'!$B$22:$D$22</c:f>
              <c:numCache>
                <c:formatCode>0.00</c:formatCode>
                <c:ptCount val="3"/>
                <c:pt idx="0">
                  <c:v>8.8597222222222225</c:v>
                </c:pt>
                <c:pt idx="1">
                  <c:v>8.8005555555555564</c:v>
                </c:pt>
                <c:pt idx="2">
                  <c:v>3.6837499999999999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57-433F-B5F8-CDD2693FDD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6923712"/>
        <c:axId val="676925152"/>
      </c:barChart>
      <c:catAx>
        <c:axId val="6769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925152"/>
        <c:crosses val="autoZero"/>
        <c:auto val="1"/>
        <c:lblAlgn val="ctr"/>
        <c:lblOffset val="100"/>
        <c:noMultiLvlLbl val="0"/>
      </c:catAx>
      <c:valAx>
        <c:axId val="67692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92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17</xdr:row>
      <xdr:rowOff>176212</xdr:rowOff>
    </xdr:from>
    <xdr:to>
      <xdr:col>14</xdr:col>
      <xdr:colOff>514350</xdr:colOff>
      <xdr:row>32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DF792B-F20C-8444-C546-D17A03024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17</xdr:row>
      <xdr:rowOff>9525</xdr:rowOff>
    </xdr:from>
    <xdr:to>
      <xdr:col>12</xdr:col>
      <xdr:colOff>361950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B8F7A-850C-45F2-8491-E5DB079E5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273050</xdr:colOff>
      <xdr:row>17</xdr:row>
      <xdr:rowOff>31750</xdr:rowOff>
    </xdr:from>
    <xdr:to>
      <xdr:col>10</xdr:col>
      <xdr:colOff>1892300</xdr:colOff>
      <xdr:row>31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16A67E-6BCF-4ECF-B394-AE378D02E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17</xdr:row>
      <xdr:rowOff>0</xdr:rowOff>
    </xdr:from>
    <xdr:to>
      <xdr:col>10</xdr:col>
      <xdr:colOff>908050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76A441-E5AA-4C7B-BB70-6C20F2A1E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165100</xdr:colOff>
      <xdr:row>16</xdr:row>
      <xdr:rowOff>171450</xdr:rowOff>
    </xdr:from>
    <xdr:to>
      <xdr:col>13</xdr:col>
      <xdr:colOff>349250</xdr:colOff>
      <xdr:row>30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4181ED-4308-4AB4-A115-C82C0615C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120650</xdr:colOff>
      <xdr:row>16</xdr:row>
      <xdr:rowOff>114300</xdr:rowOff>
    </xdr:from>
    <xdr:to>
      <xdr:col>10</xdr:col>
      <xdr:colOff>635000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03674A-CDA3-4474-B482-799C38033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1012825</xdr:colOff>
      <xdr:row>23</xdr:row>
      <xdr:rowOff>107950</xdr:rowOff>
    </xdr:from>
    <xdr:to>
      <xdr:col>2</xdr:col>
      <xdr:colOff>1758950</xdr:colOff>
      <xdr:row>37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CE2E8E-2EA9-8E29-8422-740E9C26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tte Rusch" refreshedDate="45810.435222800923" createdVersion="8" refreshedVersion="8" minRefreshableVersion="3" recordCount="43" xr:uid="{30E41A88-11E5-42D7-AF1A-00A25867AE6A}">
  <cacheSource type="worksheet">
    <worksheetSource ref="A1:Q1048576" sheet="Lot 1"/>
  </cacheSource>
  <cacheFields count="17">
    <cacheField name="Substrata" numFmtId="0">
      <sharedItems containsBlank="1" count="10">
        <s v="Between Blotters"/>
        <s v="Rolled Towels"/>
        <s v="Top of Blotters"/>
        <s v="AVERAGE"/>
        <s v="ST. DEV"/>
        <s v="+ 1 ST. DEV"/>
        <s v="- 1 ST. DEV"/>
        <s v="+ 2 ST. DEV"/>
        <s v="- 2 ST. DEV"/>
        <m/>
      </sharedItems>
    </cacheField>
    <cacheField name="Lab Number" numFmtId="0">
      <sharedItems containsBlank="1" count="13">
        <s v="Lab 1"/>
        <s v="Lab 2 "/>
        <s v="Lab 3"/>
        <s v="Lab 4"/>
        <s v="Lab 5"/>
        <s v="Lab 6"/>
        <s v="Lab 7"/>
        <s v="Lab 8"/>
        <s v="Lab 9"/>
        <s v="Lab 10"/>
        <s v="Lab 11"/>
        <s v="Lab 12"/>
        <m/>
      </sharedItems>
    </cacheField>
    <cacheField name="Time to Plant (In Minutes)" numFmtId="2">
      <sharedItems containsString="0" containsBlank="1" containsNumber="1" minValue="1.2566579301208112" maxValue="19.055008736545858" count="35">
        <n v="9.14"/>
        <n v="6.03"/>
        <n v="5.7"/>
        <n v="8.77"/>
        <n v="15"/>
        <n v="17.829999999999998"/>
        <n v="2.83"/>
        <n v="8"/>
        <n v="13"/>
        <n v="14.92"/>
        <n v="7.71"/>
        <n v="11.47"/>
        <n v="10.82"/>
        <n v="16.850000000000001"/>
        <n v="16.78"/>
        <n v="2.17"/>
        <n v="10"/>
        <n v="17"/>
        <n v="12"/>
        <n v="7.75"/>
        <n v="11.43"/>
        <n v="4.97"/>
        <n v="4.4800000000000004"/>
        <n v="6.85"/>
        <n v="17.03"/>
        <n v="2.5"/>
        <n v="6"/>
        <n v="12.58"/>
        <n v="10.155833333333335"/>
        <n v="4.4495877016062622"/>
        <n v="14.605421034939598"/>
        <n v="5.7062456317270733"/>
        <n v="19.055008736545858"/>
        <n v="1.2566579301208112"/>
        <m/>
      </sharedItems>
    </cacheField>
    <cacheField name="Time for First Count (7Days)" numFmtId="2">
      <sharedItems containsString="0" containsBlank="1" containsNumber="1" minValue="-1.3213575167289466" maxValue="28.83"/>
    </cacheField>
    <cacheField name="Total Number of Normal Seedlings @ First Count" numFmtId="0">
      <sharedItems containsString="0" containsBlank="1" containsNumber="1" minValue="30.80552156237837" maxValue="435.74993201364566" count="33">
        <n v="394"/>
        <n v="363"/>
        <n v="343"/>
        <n v="254"/>
        <n v="317"/>
        <n v="393"/>
        <n v="392"/>
        <n v="384"/>
        <n v="380"/>
        <n v="386"/>
        <n v="397"/>
        <n v="387"/>
        <n v="378"/>
        <n v="375"/>
        <n v="398"/>
        <n v="376"/>
        <n v="368"/>
        <n v="354"/>
        <n v="396"/>
        <n v="385"/>
        <n v="383"/>
        <n v="311"/>
        <n v="315"/>
        <n v="395"/>
        <n v="388"/>
        <n v="390"/>
        <n v="374.13888888888891"/>
        <n v="30.80552156237837"/>
        <n v="404.94441045126729"/>
        <n v="343.33336732651054"/>
        <n v="435.74993201364566"/>
        <n v="312.52784576413217"/>
        <m/>
      </sharedItems>
    </cacheField>
    <cacheField name="Condition of Remaining Seeds/Seedlings" numFmtId="0">
      <sharedItems containsBlank="1"/>
    </cacheField>
    <cacheField name="Comments @ First Count" numFmtId="0">
      <sharedItems containsBlank="1"/>
    </cacheField>
    <cacheField name="Time for Final Count (14 Days)" numFmtId="2">
      <sharedItems containsString="0" containsBlank="1" containsNumber="1" minValue="-2.0464699929983414" maxValue="10.9"/>
    </cacheField>
    <cacheField name="Total Number of Normal Seedlings @ Final Count" numFmtId="0">
      <sharedItems containsString="0" containsBlank="1" containsNumber="1" minValue="19.713613144471427" maxValue="420.81611517783176"/>
    </cacheField>
    <cacheField name="Total Number of Abnormal Seedlings @ Final Count" numFmtId="0">
      <sharedItems containsString="0" containsBlank="1" containsNumber="1" minValue="-27.473488453398637" maxValue="100"/>
    </cacheField>
    <cacheField name="Total Number of Dead Seeds @ Final Count" numFmtId="0">
      <sharedItems containsString="0" containsBlank="1" containsNumber="1" minValue="-3.969240802169046" maxValue="26"/>
    </cacheField>
    <cacheField name="Total Number of Dormant Seeds @ Final Count" numFmtId="0">
      <sharedItems containsString="0" containsBlank="1" containsNumber="1" containsInteger="1" minValue="0" maxValue="0"/>
    </cacheField>
    <cacheField name="Types of Abnormal Seedlings" numFmtId="0">
      <sharedItems containsBlank="1"/>
    </cacheField>
    <cacheField name="Normal Percentage" numFmtId="0">
      <sharedItems containsString="0" containsBlank="1" containsNumber="1" minValue="4.9983132075366106" maxValue="105.34384863729545"/>
    </cacheField>
    <cacheField name="Abnormal Percentage" numFmtId="0">
      <sharedItems containsString="0" containsBlank="1" containsNumber="1" minValue="-7.0055977996178385" maxValue="25"/>
    </cacheField>
    <cacheField name="Dead Percentage" numFmtId="0">
      <sharedItems containsString="0" containsBlank="1" containsNumber="1" minValue="-1.0326877757028428" maxValue="6.5"/>
    </cacheField>
    <cacheField name="Dormant Percentage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tte Rusch" refreshedDate="45810.469702199072" createdVersion="8" refreshedVersion="8" minRefreshableVersion="3" recordCount="43" xr:uid="{34290ACC-F9A9-4B40-B15D-BB94C54EA3F6}">
  <cacheSource type="worksheet">
    <worksheetSource ref="A1:Q1048576" sheet="Lot 2"/>
  </cacheSource>
  <cacheFields count="17">
    <cacheField name="Substrata" numFmtId="0">
      <sharedItems containsBlank="1" count="10">
        <s v="Between Blotters"/>
        <s v="Rolled Towels"/>
        <s v="Top of Blotters"/>
        <s v="AVERAGE"/>
        <s v="ST. DEV"/>
        <s v="+ 1 ST. DEV"/>
        <s v="- 1 ST. DEV"/>
        <s v="+ 2 ST. DEV"/>
        <s v="- 2 ST. DEV"/>
        <m/>
      </sharedItems>
    </cacheField>
    <cacheField name="Lab Number" numFmtId="0">
      <sharedItems containsBlank="1" count="13">
        <s v="Lab 1"/>
        <s v="Lab 2 "/>
        <s v="Lab 3"/>
        <s v="Lab 4"/>
        <s v="Lab 5"/>
        <s v="Lab 6"/>
        <s v="Lab 7"/>
        <s v="Lab 8"/>
        <s v="Lab 9"/>
        <s v="Lab 10"/>
        <s v="Lab 11"/>
        <s v="Lab 12"/>
        <m/>
      </sharedItems>
    </cacheField>
    <cacheField name="Time to Plant (In Minutes)" numFmtId="2">
      <sharedItems containsString="0" containsBlank="1" containsNumber="1" minValue="0.95911525547723997" maxValue="19.13" count="34">
        <n v="9.14"/>
        <n v="7.71"/>
        <n v="11.43"/>
        <n v="5.22"/>
        <n v="11.4"/>
        <n v="5.2"/>
        <n v="5.92"/>
        <n v="12.22"/>
        <n v="4.6500000000000004"/>
        <n v="8.8699999999999992"/>
        <n v="14.92"/>
        <n v="7"/>
        <n v="15"/>
        <n v="10"/>
        <n v="19.13"/>
        <n v="16.93"/>
        <n v="17.68"/>
        <n v="2.83"/>
        <n v="2.17"/>
        <n v="2.5"/>
        <n v="8"/>
        <n v="6"/>
        <n v="13"/>
        <n v="18"/>
        <n v="12"/>
        <n v="12.25"/>
        <n v="4"/>
        <n v="10.004722222222222"/>
        <n v="4.5228034833724911"/>
        <n v="14.527525705594712"/>
        <n v="5.481918738849731"/>
        <n v="19.050329188967204"/>
        <n v="0.95911525547723997"/>
        <m/>
      </sharedItems>
    </cacheField>
    <cacheField name="Time for First Count (7Days)" numFmtId="2">
      <sharedItems containsString="0" containsBlank="1" containsNumber="1" minValue="-0.25781231728233678" maxValue="20"/>
    </cacheField>
    <cacheField name="Total Number of Normal Seedlings @ First Count" numFmtId="0">
      <sharedItems containsString="0" containsBlank="1" containsNumber="1" minValue="42.119133758559521" maxValue="312.65493418378571"/>
    </cacheField>
    <cacheField name="Condition of Remaining Seeds/Seedlings" numFmtId="0">
      <sharedItems containsBlank="1"/>
    </cacheField>
    <cacheField name="Comments @ First Count" numFmtId="0">
      <sharedItems containsBlank="1"/>
    </cacheField>
    <cacheField name="Time for Final Count (14 Days)" numFmtId="2">
      <sharedItems containsString="0" containsBlank="1" containsNumber="1" minValue="-1.9394268476927028" maxValue="13.42"/>
    </cacheField>
    <cacheField name="Total Number of Normal Seedlings @ Final Count" numFmtId="0">
      <sharedItems containsString="0" containsBlank="1" containsNumber="1" minValue="43.76158576753005" maxValue="352"/>
    </cacheField>
    <cacheField name="Total Number of Abnormal Seedlings @ Final Count" numFmtId="0">
      <sharedItems containsString="0" containsBlank="1" containsNumber="1" minValue="-38.451681887745217" maxValue="149"/>
    </cacheField>
    <cacheField name="Total Number of Dead Seeds @ Final Count" numFmtId="0">
      <sharedItems containsString="0" containsBlank="1" containsNumber="1" minValue="28.977002375447153" maxValue="236"/>
    </cacheField>
    <cacheField name="Total Number of Dormant Seeds @ Final Count" numFmtId="0">
      <sharedItems containsString="0" containsBlank="1" containsNumber="1" containsInteger="1" minValue="0" maxValue="0"/>
    </cacheField>
    <cacheField name="Types of Abnormal Seedlings" numFmtId="0">
      <sharedItems containsBlank="1"/>
    </cacheField>
    <cacheField name="Normal Percentage" numFmtId="2">
      <sharedItems containsString="0" containsBlank="1" containsNumber="1" minValue="11.095587121528476" maxValue="88"/>
    </cacheField>
    <cacheField name="Abnormal Percentage" numFmtId="2">
      <sharedItems containsString="0" containsBlank="1" containsNumber="1" minValue="-9.8297615378341341" maxValue="37.25"/>
    </cacheField>
    <cacheField name="Dead Percentage" numFmtId="2">
      <sharedItems containsString="0" containsBlank="1" containsNumber="1" minValue="7.3470110540662334" maxValue="59"/>
    </cacheField>
    <cacheField name="Dormant Percentage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tte Rusch" refreshedDate="45810.475817129627" createdVersion="8" refreshedVersion="8" minRefreshableVersion="3" recordCount="43" xr:uid="{6A8EA86C-5EAF-42A9-9A92-621E2FE0C773}">
  <cacheSource type="worksheet">
    <worksheetSource ref="A1:Q1048576" sheet="Lot 3"/>
  </cacheSource>
  <cacheFields count="17">
    <cacheField name="Substrata" numFmtId="0">
      <sharedItems containsBlank="1" count="10">
        <s v="Between Blotters"/>
        <s v="Rolled Towels"/>
        <s v="Top of Blotters"/>
        <s v="AVERAGE"/>
        <s v="ST. DEV"/>
        <s v="+ 1 ST. DEV"/>
        <s v="- 1 ST. DEV"/>
        <s v="+ 2 ST. DEV"/>
        <s v="- 2 ST. DEV"/>
        <m/>
      </sharedItems>
    </cacheField>
    <cacheField name="Lab Number" numFmtId="0">
      <sharedItems containsBlank="1" count="13">
        <s v="Lab 1"/>
        <s v="Lab 2 "/>
        <s v="Lab 3"/>
        <s v="Lab 4"/>
        <s v="Lab 5"/>
        <s v="Lab 6"/>
        <s v="Lab 7"/>
        <s v="Lab 8"/>
        <s v="Lab 9"/>
        <s v="Lab 10"/>
        <s v="Lab 11"/>
        <s v="Lab 12"/>
        <m/>
      </sharedItems>
    </cacheField>
    <cacheField name="Time to Plant (In Minutes)" numFmtId="2">
      <sharedItems containsString="0" containsBlank="1" containsNumber="1" minValue="8.3684879817241153E-2" maxValue="17.255204009071644"/>
    </cacheField>
    <cacheField name="Time for First Count (7Days)" numFmtId="2">
      <sharedItems containsString="0" containsBlank="1" containsNumber="1" minValue="0.35906048106032351" maxValue="22.484828407828566"/>
    </cacheField>
    <cacheField name="Total Number of Normal Seedlings @ First Count" numFmtId="0">
      <sharedItems containsString="0" containsBlank="1" containsNumber="1" minValue="37.150743973408822" maxValue="422.07926572459542"/>
    </cacheField>
    <cacheField name="Condition of Remaining Seeds/Seedlings" numFmtId="0">
      <sharedItems containsBlank="1"/>
    </cacheField>
    <cacheField name="Comments @ First Count" numFmtId="0">
      <sharedItems containsBlank="1"/>
    </cacheField>
    <cacheField name="Time for Final Count (14 Days)" numFmtId="2">
      <sharedItems containsString="0" containsBlank="1" containsNumber="1" minValue="-1.5368288680000304" maxValue="8.3000000000000007"/>
    </cacheField>
    <cacheField name="Total Number of Normal Seedlings @ Final Count" numFmtId="0">
      <sharedItems containsString="0" containsBlank="1" containsNumber="1" minValue="26.420741010720256" maxValue="408.50814868810721"/>
    </cacheField>
    <cacheField name="Total Number of Abnormal Seedlings @ Final Count" numFmtId="0">
      <sharedItems containsString="0" containsBlank="1" containsNumber="1" minValue="-31.458173486524625" maxValue="104"/>
    </cacheField>
    <cacheField name="Total Number of Dead Seeds @ Final Count" numFmtId="0">
      <sharedItems containsString="0" containsBlank="1" containsNumber="1" minValue="6.50287044764897" maxValue="51"/>
    </cacheField>
    <cacheField name="Total Number of Dormant Seeds @ Final Count" numFmtId="0">
      <sharedItems containsString="0" containsBlank="1" containsNumber="1" minValue="-4.212506497966368" maxValue="14"/>
    </cacheField>
    <cacheField name="Types of Abnormal Seedlings" numFmtId="0">
      <sharedItems containsBlank="1"/>
    </cacheField>
    <cacheField name="Normal Percentage" numFmtId="2">
      <sharedItems containsString="0" containsBlank="1" containsNumber="1" minValue="6.6988805034871319" maxValue="102.31442767364094"/>
    </cacheField>
    <cacheField name="Abnormal Percentage" numFmtId="2">
      <sharedItems containsString="0" containsBlank="1" containsNumber="1" minValue="-8.0378670647270631" maxValue="26"/>
    </cacheField>
    <cacheField name="Dead Percentage" numFmtId="2">
      <sharedItems containsString="0" containsBlank="1" containsNumber="1" minValue="1.5547037552636551" maxValue="12.75"/>
    </cacheField>
    <cacheField name="Dormant Percentage" numFmtId="2">
      <sharedItems containsString="0" containsBlank="1" containsNumber="1" minValue="-1.0694444444444442" maxValue="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tte Rusch" refreshedDate="45810.491272222222" createdVersion="8" refreshedVersion="8" minRefreshableVersion="3" recordCount="43" xr:uid="{C6335A9A-DA20-4817-955B-D653386B3D4A}">
  <cacheSource type="worksheet">
    <worksheetSource ref="A1:Q1048576" sheet="Lot 4"/>
  </cacheSource>
  <cacheFields count="17">
    <cacheField name="Substrata" numFmtId="0">
      <sharedItems containsBlank="1" count="10">
        <s v="Between Blotters"/>
        <s v="Rolled Towels"/>
        <s v="Top of Blotters"/>
        <s v="AVERAGE"/>
        <s v="ST. DEV"/>
        <s v="+ 1 ST. DEV"/>
        <s v="- 1 ST. DEV"/>
        <s v="+ 2 ST. DEV"/>
        <s v="- 2 ST. DEV"/>
        <m/>
      </sharedItems>
    </cacheField>
    <cacheField name="Lab Number" numFmtId="0">
      <sharedItems containsBlank="1" count="13">
        <s v="Lab 1"/>
        <s v="Lab 2 "/>
        <s v="Lab 3"/>
        <s v="Lab 4"/>
        <s v="Lab 5"/>
        <s v="Lab 6"/>
        <s v="Lab 7"/>
        <s v="Lab 8"/>
        <s v="Lab 9"/>
        <s v="Lab 10"/>
        <s v="Lab 11"/>
        <s v="Lab 12"/>
        <m/>
      </sharedItems>
    </cacheField>
    <cacheField name="Time to Plant (In Minutes)" numFmtId="2">
      <sharedItems containsString="0" containsBlank="1" containsNumber="1" minValue="-2.1917511825531477E-2" maxValue="17.897473067381085"/>
    </cacheField>
    <cacheField name="Time for First Count (7Days)" numFmtId="2">
      <sharedItems containsString="0" containsBlank="1" containsNumber="1" minValue="-1.9901138541597856" maxValue="29"/>
    </cacheField>
    <cacheField name="Total Number of Normal Seedlings @ First Count" numFmtId="0">
      <sharedItems containsString="0" containsBlank="1" containsNumber="1" minValue="34.443420363680588" maxValue="438.66461850513895"/>
    </cacheField>
    <cacheField name="Condition of Remaining Seeds/Seedlings" numFmtId="0">
      <sharedItems containsBlank="1"/>
    </cacheField>
    <cacheField name="Comments @ First Count" numFmtId="0">
      <sharedItems containsBlank="1"/>
    </cacheField>
    <cacheField name="Time for Final Count (14 Days)" numFmtId="2">
      <sharedItems containsString="0" containsBlank="1" containsNumber="1" minValue="-1.3167062481663168" maxValue="7.83"/>
    </cacheField>
    <cacheField name="Total Number of Normal Seedlings @ Final Count" numFmtId="0">
      <sharedItems containsString="0" containsBlank="1" containsNumber="1" minValue="29.74597960177368" maxValue="434.18640364799182"/>
    </cacheField>
    <cacheField name="Total Number of Abnormal Seedlings @ Final Count" numFmtId="0">
      <sharedItems containsString="0" containsBlank="1" containsNumber="1" minValue="-37.307721533777269" maxValue="123"/>
    </cacheField>
    <cacheField name="Total Number of Dead Seeds @ Final Count" numFmtId="0">
      <sharedItems containsString="0" containsBlank="1" containsNumber="1" minValue="-4.0157576264519097" maxValue="32"/>
    </cacheField>
    <cacheField name="Total Number of Dormant Seeds @ Final Count" numFmtId="0">
      <sharedItems containsString="0" containsBlank="1" containsNumber="1" minValue="-1.805359927699872" maxValue="6"/>
    </cacheField>
    <cacheField name="Types of Abnormal Seedlings" numFmtId="0">
      <sharedItems containsBlank="1"/>
    </cacheField>
    <cacheField name="Normal Percentage" numFmtId="2">
      <sharedItems containsString="0" containsBlank="1" containsNumber="1" minValue="7.5419823664520065" maxValue="108.75757584401512"/>
    </cacheField>
    <cacheField name="Abnormal Percentage" numFmtId="2">
      <sharedItems containsString="0" containsBlank="1" containsNumber="1" minValue="-9.5139056380022886" maxValue="30.75"/>
    </cacheField>
    <cacheField name="Dead Percentage" numFmtId="2">
      <sharedItems containsString="0" containsBlank="1" containsNumber="1" minValue="-1.0535446496935528" maxValue="8"/>
    </cacheField>
    <cacheField name="Dormant Percentage" numFmtId="2">
      <sharedItems containsString="0" containsBlank="1" containsNumber="1" minValue="-0.45833333333333331" maxValue="1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tte Rusch" refreshedDate="45810.494693981484" createdVersion="8" refreshedVersion="8" minRefreshableVersion="3" recordCount="43" xr:uid="{2863B467-10A8-4D5E-B950-920D1105A705}">
  <cacheSource type="worksheet">
    <worksheetSource ref="A1:Q1048576" sheet="Lot 5"/>
  </cacheSource>
  <cacheFields count="17">
    <cacheField name="Substrata" numFmtId="0">
      <sharedItems containsBlank="1" count="10">
        <s v="Between Blotters"/>
        <s v="Rolled Towels"/>
        <s v="Top of Blotters"/>
        <s v="AVERAGE"/>
        <s v="ST. DEV"/>
        <s v="+ 1 ST. DEV"/>
        <s v="- 1 ST. DEV"/>
        <s v="+ 2 ST. DEV"/>
        <s v="- 2 ST. DEV"/>
        <m/>
      </sharedItems>
    </cacheField>
    <cacheField name="Lab Number" numFmtId="0">
      <sharedItems containsBlank="1" count="13">
        <s v="Lab 1"/>
        <s v="Lab 2 "/>
        <s v="Lab 3"/>
        <s v="Lab 4"/>
        <s v="Lab 5"/>
        <s v="Lab 6"/>
        <s v="Lab 7"/>
        <s v="Lab 8"/>
        <s v="Lab 9"/>
        <s v="Lab 10"/>
        <s v="Lab 11"/>
        <s v="Lab 12"/>
        <m/>
      </sharedItems>
    </cacheField>
    <cacheField name="Time to Plant (In Minutes)" numFmtId="2">
      <sharedItems containsString="0" containsBlank="1" containsNumber="1" minValue="1.3318666377704069" maxValue="18.334244473340704"/>
    </cacheField>
    <cacheField name="Time for First Count (7Days)" numFmtId="2">
      <sharedItems containsString="0" containsBlank="1" containsNumber="1" minValue="-2.1012365833306657" maxValue="21"/>
    </cacheField>
    <cacheField name="Total Number of Normal Seedlings @ First Count" numFmtId="0">
      <sharedItems containsString="0" containsBlank="1" containsNumber="1" minValue="53.916370204319833" maxValue="306.52807424012462"/>
    </cacheField>
    <cacheField name="Condition of Remaining Seeds/Seedlings" numFmtId="0">
      <sharedItems containsBlank="1"/>
    </cacheField>
    <cacheField name="Comments @ First Count" numFmtId="0">
      <sharedItems containsBlank="1"/>
    </cacheField>
    <cacheField name="Time for Final Count (14 Days)" numFmtId="2">
      <sharedItems containsString="0" containsBlank="1" containsNumber="1" minValue="-2.8187446963778706" maxValue="13"/>
    </cacheField>
    <cacheField name="Total Number of Normal Seedlings @ Final Count" numFmtId="0">
      <sharedItems containsString="0" containsBlank="1" containsNumber="1" minValue="61.361406618673776" maxValue="309.05614657068088"/>
    </cacheField>
    <cacheField name="Total Number of Abnormal Seedlings @ Final Count" numFmtId="0">
      <sharedItems containsString="0" containsBlank="1" containsNumber="1" minValue="-40.939160189506765" maxValue="176"/>
    </cacheField>
    <cacheField name="Total Number of Dead Seeds @ Final Count" numFmtId="0">
      <sharedItems containsString="0" containsBlank="1" containsNumber="1" minValue="61.830631617126848" maxValue="316"/>
    </cacheField>
    <cacheField name="Total Number of Dormant Seeds @ Final Count" numFmtId="0">
      <sharedItems containsString="0" containsBlank="1" containsNumber="1" containsInteger="1" minValue="0" maxValue="0"/>
    </cacheField>
    <cacheField name="Types of Abnormal Seedlings" numFmtId="0">
      <sharedItems containsBlank="1"/>
    </cacheField>
    <cacheField name="Normal Percentage" numFmtId="2">
      <sharedItems containsString="0" containsBlank="1" containsNumber="1" minValue="15.467421005394115" maxValue="77.699245661272556"/>
    </cacheField>
    <cacheField name="Abnormal Percentage" numFmtId="2">
      <sharedItems containsString="0" containsBlank="1" containsNumber="1" minValue="-10.449419538948888" maxValue="44"/>
    </cacheField>
    <cacheField name="Dead Percentage" numFmtId="2">
      <sharedItems containsString="0" containsBlank="1" containsNumber="1" minValue="15.676926415129877" maxValue="79.360797274704197"/>
    </cacheField>
    <cacheField name="Dormant Percentage" numFmtId="2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tte Rusch" refreshedDate="45810.497588541664" createdVersion="8" refreshedVersion="8" minRefreshableVersion="3" recordCount="43" xr:uid="{29610129-2EF7-447E-A7F4-5336B149D643}">
  <cacheSource type="worksheet">
    <worksheetSource ref="A1:Q1048576" sheet="Lot 6"/>
  </cacheSource>
  <cacheFields count="17">
    <cacheField name="Substrata" numFmtId="0">
      <sharedItems containsBlank="1" count="10">
        <s v="Between Blotters"/>
        <s v="Rolled Towels"/>
        <s v="Top of Blotters"/>
        <s v="AVERAGE"/>
        <s v="ST. DEV"/>
        <s v="+ 1 ST. DEV"/>
        <s v="- 1 ST. DEV"/>
        <s v="+ 2 ST. DEV"/>
        <s v="- 2 ST. DEV"/>
        <m/>
      </sharedItems>
    </cacheField>
    <cacheField name="Lab Number" numFmtId="0">
      <sharedItems containsBlank="1" count="13">
        <s v="Lab 1"/>
        <s v="Lab 2 "/>
        <s v="Lab 3"/>
        <s v="Lab 4"/>
        <s v="Lab 5"/>
        <s v="Lab 6"/>
        <s v="Lab 7"/>
        <s v="Lab 8"/>
        <s v="Lab 9"/>
        <s v="Lab 10"/>
        <s v="Lab 11"/>
        <s v="Lab 12"/>
        <m/>
      </sharedItems>
    </cacheField>
    <cacheField name="Time to Plant (In Minutes)" numFmtId="2">
      <sharedItems containsString="0" containsBlank="1" containsNumber="1" minValue="0.52870219395356877" maxValue="19.62"/>
    </cacheField>
    <cacheField name="Time for First Count (7Days)" numFmtId="2">
      <sharedItems containsString="0" containsBlank="1" containsNumber="1" minValue="0.2110675831366855" maxValue="25"/>
    </cacheField>
    <cacheField name="Total Number of Normal Seedlings @ First Count" numFmtId="0">
      <sharedItems containsString="0" containsBlank="1" containsNumber="1" minValue="47.510266225579073" maxValue="375.4649768956026"/>
    </cacheField>
    <cacheField name="Condition of Remaining Seeds/Seedlings" numFmtId="0">
      <sharedItems containsBlank="1"/>
    </cacheField>
    <cacheField name="Comments @ First Count" numFmtId="0">
      <sharedItems containsBlank="1"/>
    </cacheField>
    <cacheField name="Time for Final Count (14 Days)" numFmtId="2">
      <sharedItems containsString="0" containsBlank="1" containsNumber="1" minValue="-1.8064650115644838" maxValue="12.45"/>
    </cacheField>
    <cacheField name="Total Number of Normal Seedlings @ Final Count" numFmtId="0">
      <sharedItems containsString="0" containsBlank="1" containsNumber="1" minValue="42.306959924162221" maxValue="382.80836429276889"/>
    </cacheField>
    <cacheField name="Total Number of Abnormal Seedlings @ Final Count" numFmtId="0">
      <sharedItems containsString="0" containsBlank="1" containsNumber="1" minValue="-11.223503475122428" maxValue="189"/>
    </cacheField>
    <cacheField name="Total Number of Dead Seeds @ Final Count" numFmtId="0">
      <sharedItems containsString="0" containsBlank="1" containsNumber="1" minValue="-0.6148276371639767" maxValue="62.503716526052862"/>
    </cacheField>
    <cacheField name="Total Number of Dormant Seeds @ Final Count" numFmtId="0">
      <sharedItems containsString="0" containsBlank="1" containsNumber="1" minValue="-1.2035732851332479" maxValue="4"/>
    </cacheField>
    <cacheField name="Types of Abnormal Seedlings" numFmtId="0">
      <sharedItems containsBlank="1"/>
    </cacheField>
    <cacheField name="Normal Percentage" numFmtId="2">
      <sharedItems containsString="0" containsBlank="1" containsNumber="1" minValue="10.72677215536044" maxValue="96.002155421831986"/>
    </cacheField>
    <cacheField name="Abnormal Percentage" numFmtId="2">
      <sharedItems containsString="0" containsBlank="1" containsNumber="1" minValue="-3.0995318014495616" maxValue="47.25"/>
    </cacheField>
    <cacheField name="Dead Percentage" numFmtId="2">
      <sharedItems containsString="0" containsBlank="1" containsNumber="1" minValue="-0.26562481166075891" maxValue="15.73784703388298"/>
    </cacheField>
    <cacheField name="Dormant Percentage" numFmtId="0">
      <sharedItems containsString="0" containsBlank="1" containsNumber="1" minValue="-0.3055555555555555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x v="0"/>
    <n v="11"/>
    <x v="0"/>
    <s v="N/A"/>
    <s v="N/A"/>
    <n v="1"/>
    <n v="394"/>
    <n v="4"/>
    <n v="3"/>
    <n v="0"/>
    <s v="N/A"/>
    <n v="98.5"/>
    <n v="1"/>
    <n v="0.75"/>
    <n v="0"/>
  </r>
  <r>
    <x v="0"/>
    <x v="1"/>
    <x v="1"/>
    <n v="8"/>
    <x v="1"/>
    <s v="Few Remaining; Emergent Seedlings"/>
    <s v="N/A"/>
    <n v="1.88"/>
    <n v="372"/>
    <n v="18"/>
    <n v="10"/>
    <n v="0"/>
    <s v="Necrotic Cotyledons; Insufficient Roots"/>
    <n v="93"/>
    <n v="4.5"/>
    <n v="2.5"/>
    <n v="0"/>
  </r>
  <r>
    <x v="0"/>
    <x v="2"/>
    <x v="2"/>
    <n v="13.27"/>
    <x v="2"/>
    <s v="Poor Root Development"/>
    <s v="N/A"/>
    <n v="3.38"/>
    <n v="355"/>
    <n v="37"/>
    <n v="8"/>
    <n v="0"/>
    <s v="No Root Development; Decayed Roots; Hypocotyl Necrosis"/>
    <n v="88.75"/>
    <n v="9.25"/>
    <n v="2"/>
    <n v="0"/>
  </r>
  <r>
    <x v="0"/>
    <x v="3"/>
    <x v="3"/>
    <n v="25.87"/>
    <x v="3"/>
    <s v="See Notes"/>
    <s v="See Notes"/>
    <n v="10.9"/>
    <n v="299"/>
    <n v="100"/>
    <n v="1"/>
    <n v="0"/>
    <s v="See Notes"/>
    <n v="74.75"/>
    <n v="25"/>
    <n v="0.25"/>
    <n v="0"/>
  </r>
  <r>
    <x v="0"/>
    <x v="4"/>
    <x v="4"/>
    <n v="22"/>
    <x v="4"/>
    <s v="N/A"/>
    <s v="N/A"/>
    <n v="4"/>
    <n v="339"/>
    <n v="40"/>
    <n v="21"/>
    <n v="0"/>
    <s v="Insufficient Roots"/>
    <n v="84.75"/>
    <n v="10"/>
    <n v="5.25"/>
    <n v="0"/>
  </r>
  <r>
    <x v="0"/>
    <x v="5"/>
    <x v="5"/>
    <n v="22.53"/>
    <x v="5"/>
    <s v="N/A"/>
    <s v="N/A"/>
    <n v="1.5"/>
    <n v="393"/>
    <n v="0"/>
    <n v="7"/>
    <n v="0"/>
    <s v="N/A"/>
    <n v="98.25"/>
    <n v="0"/>
    <n v="1.75"/>
    <n v="0"/>
  </r>
  <r>
    <x v="0"/>
    <x v="6"/>
    <x v="6"/>
    <n v="5.75"/>
    <x v="6"/>
    <s v="N/A"/>
    <s v="N/A"/>
    <n v="1.5"/>
    <n v="392"/>
    <n v="0"/>
    <n v="8"/>
    <n v="0"/>
    <s v="N/A"/>
    <n v="98"/>
    <n v="0"/>
    <n v="2"/>
    <n v="0"/>
  </r>
  <r>
    <x v="0"/>
    <x v="7"/>
    <x v="7"/>
    <n v="14"/>
    <x v="7"/>
    <s v="Ungerminated Seeds"/>
    <s v="N/A"/>
    <n v="1"/>
    <n v="384"/>
    <n v="2"/>
    <n v="14"/>
    <n v="0"/>
    <s v="N/A"/>
    <n v="96"/>
    <n v="0.5"/>
    <n v="3.5"/>
    <n v="0"/>
  </r>
  <r>
    <x v="0"/>
    <x v="8"/>
    <x v="8"/>
    <n v="19"/>
    <x v="8"/>
    <s v="N/A"/>
    <s v="N/A"/>
    <n v="2"/>
    <n v="380"/>
    <n v="4"/>
    <n v="16"/>
    <n v="0"/>
    <s v="N/A"/>
    <n v="95"/>
    <n v="1"/>
    <n v="4"/>
    <n v="0"/>
  </r>
  <r>
    <x v="0"/>
    <x v="9"/>
    <x v="7"/>
    <n v="3.75"/>
    <x v="9"/>
    <s v="N/A"/>
    <s v="Terminated @ First Count"/>
    <n v="0"/>
    <n v="386"/>
    <n v="0"/>
    <n v="14"/>
    <n v="0"/>
    <s v="N/A"/>
    <n v="96.5"/>
    <n v="0"/>
    <n v="3.5"/>
    <n v="0"/>
  </r>
  <r>
    <x v="0"/>
    <x v="10"/>
    <x v="7"/>
    <n v="8"/>
    <x v="6"/>
    <s v="N/A"/>
    <s v="Terminated @ First Count"/>
    <n v="0"/>
    <n v="392"/>
    <n v="6"/>
    <n v="2"/>
    <n v="0"/>
    <s v="N/A"/>
    <n v="98"/>
    <n v="1.5"/>
    <n v="0.5"/>
    <n v="0"/>
  </r>
  <r>
    <x v="0"/>
    <x v="11"/>
    <x v="9"/>
    <n v="14.25"/>
    <x v="10"/>
    <s v="N/A"/>
    <s v="N/A"/>
    <n v="2"/>
    <n v="397"/>
    <n v="0"/>
    <n v="3"/>
    <n v="0"/>
    <s v="N/A"/>
    <n v="99.25"/>
    <n v="0"/>
    <n v="0.75"/>
    <n v="0"/>
  </r>
  <r>
    <x v="1"/>
    <x v="0"/>
    <x v="10"/>
    <n v="10"/>
    <x v="11"/>
    <s v="N/A"/>
    <s v="N/A"/>
    <n v="1"/>
    <n v="388"/>
    <n v="6"/>
    <n v="6"/>
    <n v="0"/>
    <s v="N/A"/>
    <n v="97"/>
    <n v="1.5"/>
    <n v="1.5"/>
    <n v="0"/>
  </r>
  <r>
    <x v="1"/>
    <x v="1"/>
    <x v="11"/>
    <n v="6.88"/>
    <x v="12"/>
    <s v="Few Remaining; Straight Roots (Very Easy to Count)"/>
    <s v="N/A"/>
    <n v="1.57"/>
    <n v="386"/>
    <n v="8"/>
    <n v="6"/>
    <n v="0"/>
    <s v="Necrotic Cotyledons; Insufficient Roots"/>
    <n v="96.5"/>
    <n v="2"/>
    <n v="1.5"/>
    <n v="0"/>
  </r>
  <r>
    <x v="1"/>
    <x v="2"/>
    <x v="12"/>
    <n v="14.72"/>
    <x v="11"/>
    <s v="Poor Root/Shoot Development"/>
    <s v="N/A"/>
    <n v="1.75"/>
    <n v="387"/>
    <n v="9"/>
    <n v="4"/>
    <n v="0"/>
    <s v="Watery Seedlings"/>
    <n v="96.75"/>
    <n v="2.25"/>
    <n v="1"/>
    <n v="0"/>
  </r>
  <r>
    <x v="1"/>
    <x v="3"/>
    <x v="13"/>
    <n v="17.97"/>
    <x v="1"/>
    <s v="See Notes"/>
    <s v="See Notes"/>
    <n v="5.43"/>
    <n v="380"/>
    <n v="19"/>
    <n v="1"/>
    <n v="0"/>
    <s v="See Notes"/>
    <n v="95"/>
    <n v="4.75"/>
    <n v="0.25"/>
    <n v="0"/>
  </r>
  <r>
    <x v="1"/>
    <x v="4"/>
    <x v="4"/>
    <n v="20"/>
    <x v="13"/>
    <s v="N/A"/>
    <s v="N/A"/>
    <n v="4"/>
    <n v="379"/>
    <n v="17"/>
    <n v="4"/>
    <n v="0"/>
    <s v="N/A"/>
    <n v="94.75"/>
    <n v="4.25"/>
    <n v="1"/>
    <n v="0"/>
  </r>
  <r>
    <x v="1"/>
    <x v="5"/>
    <x v="14"/>
    <n v="16.63"/>
    <x v="11"/>
    <s v="N/A"/>
    <s v="N/A"/>
    <n v="1.8"/>
    <n v="390"/>
    <n v="1"/>
    <n v="9"/>
    <n v="0"/>
    <s v="N/A"/>
    <n v="97.5"/>
    <n v="0.25"/>
    <n v="2.25"/>
    <n v="0"/>
  </r>
  <r>
    <x v="1"/>
    <x v="6"/>
    <x v="15"/>
    <n v="7"/>
    <x v="14"/>
    <s v="N/A"/>
    <s v="N/A"/>
    <n v="1"/>
    <n v="398"/>
    <n v="2"/>
    <n v="0"/>
    <n v="0"/>
    <s v="Insufficient Roots"/>
    <n v="99.5"/>
    <n v="0.5"/>
    <n v="0"/>
    <n v="0"/>
  </r>
  <r>
    <x v="1"/>
    <x v="7"/>
    <x v="16"/>
    <n v="9"/>
    <x v="15"/>
    <s v="Ungerminated Seeds"/>
    <s v="N/A"/>
    <n v="3"/>
    <n v="390"/>
    <n v="6"/>
    <n v="4"/>
    <n v="0"/>
    <s v="N/A"/>
    <n v="97.5"/>
    <n v="1.5"/>
    <n v="1"/>
    <n v="0"/>
  </r>
  <r>
    <x v="1"/>
    <x v="8"/>
    <x v="17"/>
    <n v="12"/>
    <x v="16"/>
    <s v="N/A"/>
    <s v="N/A"/>
    <n v="6"/>
    <n v="386"/>
    <n v="6"/>
    <n v="8"/>
    <n v="0"/>
    <s v="Insufficient Roots"/>
    <n v="96.5"/>
    <n v="1.5"/>
    <n v="2"/>
    <n v="0"/>
  </r>
  <r>
    <x v="1"/>
    <x v="9"/>
    <x v="18"/>
    <n v="3.95"/>
    <x v="17"/>
    <s v="N/A"/>
    <s v="N/A"/>
    <n v="1.27"/>
    <n v="374"/>
    <n v="0"/>
    <n v="26"/>
    <n v="0"/>
    <s v="N/A"/>
    <n v="93.5"/>
    <n v="0"/>
    <n v="6.5"/>
    <n v="0"/>
  </r>
  <r>
    <x v="1"/>
    <x v="10"/>
    <x v="16"/>
    <n v="8"/>
    <x v="18"/>
    <s v="N/A"/>
    <s v="Terminated @ First Count"/>
    <n v="0"/>
    <n v="396"/>
    <n v="4"/>
    <n v="0"/>
    <n v="0"/>
    <s v="N/A"/>
    <n v="99"/>
    <n v="1"/>
    <n v="0"/>
    <n v="0"/>
  </r>
  <r>
    <x v="1"/>
    <x v="11"/>
    <x v="19"/>
    <n v="11"/>
    <x v="11"/>
    <s v="N/A"/>
    <s v="N/A"/>
    <n v="2"/>
    <n v="388"/>
    <n v="10"/>
    <n v="2"/>
    <n v="0"/>
    <s v="Root and Cotyledon Decay"/>
    <n v="97"/>
    <n v="2.5"/>
    <n v="0.5"/>
    <n v="0"/>
  </r>
  <r>
    <x v="2"/>
    <x v="0"/>
    <x v="20"/>
    <n v="6"/>
    <x v="19"/>
    <s v="N/A"/>
    <s v="N/A"/>
    <n v="1"/>
    <n v="390"/>
    <n v="1"/>
    <n v="9"/>
    <n v="0"/>
    <s v="N/A"/>
    <n v="97.5"/>
    <n v="0.25"/>
    <n v="2.25"/>
    <n v="0"/>
  </r>
  <r>
    <x v="2"/>
    <x v="1"/>
    <x v="21"/>
    <n v="6.33"/>
    <x v="20"/>
    <s v="Tangled Seedlings"/>
    <s v="N/A"/>
    <n v="1.52"/>
    <n v="384"/>
    <n v="7"/>
    <n v="9"/>
    <n v="0"/>
    <s v="Necrotic Cotyledons; Insufficient Roots"/>
    <n v="96"/>
    <n v="1.75"/>
    <n v="2.25"/>
    <n v="0"/>
  </r>
  <r>
    <x v="2"/>
    <x v="2"/>
    <x v="22"/>
    <n v="10.45"/>
    <x v="11"/>
    <s v="Poor Root Development"/>
    <s v="N/A"/>
    <n v="1.8"/>
    <n v="390"/>
    <n v="2"/>
    <n v="8"/>
    <n v="0"/>
    <s v="Poor Root/Shoot Development"/>
    <n v="97.5"/>
    <n v="0.5"/>
    <n v="2"/>
    <n v="0"/>
  </r>
  <r>
    <x v="2"/>
    <x v="3"/>
    <x v="23"/>
    <n v="28.83"/>
    <x v="21"/>
    <s v="See Notes"/>
    <s v="See Notes"/>
    <n v="6.3"/>
    <n v="352"/>
    <n v="39"/>
    <n v="9"/>
    <n v="0"/>
    <s v="See Notes"/>
    <n v="88"/>
    <n v="9.75"/>
    <n v="2.25"/>
    <n v="0"/>
  </r>
  <r>
    <x v="2"/>
    <x v="4"/>
    <x v="16"/>
    <n v="20"/>
    <x v="22"/>
    <s v="N/A"/>
    <s v="N/A"/>
    <n v="3.5"/>
    <n v="348"/>
    <n v="45"/>
    <n v="7"/>
    <n v="0"/>
    <s v="Insufficient Roots; Brown Tipped Roots"/>
    <n v="87"/>
    <n v="11.25"/>
    <n v="1.75"/>
    <n v="0"/>
  </r>
  <r>
    <x v="2"/>
    <x v="5"/>
    <x v="24"/>
    <n v="20.58"/>
    <x v="23"/>
    <s v="N/A"/>
    <s v="N/A"/>
    <n v="1.1200000000000001"/>
    <n v="396"/>
    <n v="2"/>
    <n v="2"/>
    <n v="0"/>
    <s v="N/A"/>
    <n v="99"/>
    <n v="0.5"/>
    <n v="0.5"/>
    <n v="0"/>
  </r>
  <r>
    <x v="2"/>
    <x v="6"/>
    <x v="25"/>
    <n v="5"/>
    <x v="23"/>
    <s v="N/A"/>
    <s v="N/A"/>
    <n v="2"/>
    <n v="395"/>
    <n v="1"/>
    <n v="4"/>
    <n v="0"/>
    <s v="Insufficient Roots"/>
    <n v="98.75"/>
    <n v="0.25"/>
    <n v="1"/>
    <n v="0"/>
  </r>
  <r>
    <x v="2"/>
    <x v="7"/>
    <x v="26"/>
    <n v="6"/>
    <x v="24"/>
    <s v="Ungerminated Seeds"/>
    <s v="N/A"/>
    <n v="2"/>
    <n v="388"/>
    <n v="2"/>
    <n v="10"/>
    <n v="0"/>
    <s v="N/A"/>
    <n v="97"/>
    <n v="0.5"/>
    <n v="2.5"/>
    <n v="0"/>
  </r>
  <r>
    <x v="2"/>
    <x v="8"/>
    <x v="4"/>
    <n v="10"/>
    <x v="25"/>
    <s v="N/A"/>
    <s v="N/A"/>
    <n v="2"/>
    <n v="392"/>
    <n v="2"/>
    <n v="6"/>
    <n v="0"/>
    <s v="N/A"/>
    <n v="98"/>
    <n v="0.5"/>
    <n v="1.5"/>
    <n v="0"/>
  </r>
  <r>
    <x v="2"/>
    <x v="9"/>
    <x v="18"/>
    <n v="2.72"/>
    <x v="9"/>
    <s v="N/A"/>
    <s v="Terminated @ First Count"/>
    <n v="0"/>
    <n v="386"/>
    <n v="0"/>
    <n v="14"/>
    <n v="0"/>
    <s v="N/A"/>
    <n v="96.5"/>
    <n v="0"/>
    <n v="3.5"/>
    <n v="0"/>
  </r>
  <r>
    <x v="2"/>
    <x v="10"/>
    <x v="7"/>
    <n v="8"/>
    <x v="18"/>
    <s v="N/A"/>
    <s v="Terminated @ First Count"/>
    <n v="0"/>
    <n v="396"/>
    <n v="2"/>
    <n v="2"/>
    <n v="0"/>
    <s v="N/A"/>
    <n v="99"/>
    <n v="0.5"/>
    <n v="0.5"/>
    <n v="0"/>
  </r>
  <r>
    <x v="2"/>
    <x v="11"/>
    <x v="27"/>
    <n v="7.58"/>
    <x v="11"/>
    <s v="N/A"/>
    <s v="N/A"/>
    <n v="3.67"/>
    <n v="388"/>
    <n v="2"/>
    <n v="10"/>
    <n v="0"/>
    <s v="Root and Cotyledon Decay"/>
    <n v="97"/>
    <n v="0.5"/>
    <n v="2.5"/>
    <n v="0"/>
  </r>
  <r>
    <x v="3"/>
    <x v="12"/>
    <x v="28"/>
    <n v="12.112777777777776"/>
    <x v="26"/>
    <m/>
    <m/>
    <n v="2.3025000000000002"/>
    <n v="381.38888888888891"/>
    <n v="11.222222222222221"/>
    <n v="7.416666666666667"/>
    <n v="0"/>
    <m/>
    <n v="95.347222222222229"/>
    <n v="2.8055555555555554"/>
    <n v="1.8541666666666667"/>
    <n v="0"/>
  </r>
  <r>
    <x v="4"/>
    <x v="12"/>
    <x v="29"/>
    <n v="6.7170676472533613"/>
    <x v="27"/>
    <m/>
    <m/>
    <n v="2.1744849964991708"/>
    <n v="19.713613144471427"/>
    <n v="19.347855337810429"/>
    <n v="5.6929537344178565"/>
    <n v="0"/>
    <m/>
    <n v="4.9983132075366106"/>
    <n v="4.9055766775866969"/>
    <n v="1.4434272211847547"/>
    <n v="0"/>
  </r>
  <r>
    <x v="5"/>
    <x v="12"/>
    <x v="30"/>
    <n v="18.829845425031138"/>
    <x v="28"/>
    <m/>
    <m/>
    <n v="4.476984996499171"/>
    <n v="401.10250203336034"/>
    <n v="30.570077560032651"/>
    <n v="13.109620401084523"/>
    <n v="0"/>
    <m/>
    <n v="100.34553542975884"/>
    <n v="7.7111322331422523"/>
    <n v="3.2975938878514217"/>
    <n v="0"/>
  </r>
  <r>
    <x v="6"/>
    <x v="12"/>
    <x v="31"/>
    <n v="5.3957101305244146"/>
    <x v="29"/>
    <m/>
    <m/>
    <n v="0.12801500350082939"/>
    <n v="361.67527574441749"/>
    <n v="-8.125633115588208"/>
    <n v="1.7237129322488105"/>
    <n v="0"/>
    <m/>
    <n v="90.348909014685617"/>
    <n v="-2.1000211220311416"/>
    <n v="0.41073944548191199"/>
    <n v="0"/>
  </r>
  <r>
    <x v="7"/>
    <x v="12"/>
    <x v="32"/>
    <n v="25.546913072284497"/>
    <x v="30"/>
    <m/>
    <m/>
    <n v="6.6514699929983419"/>
    <n v="420.81611517783176"/>
    <n v="49.91793289784308"/>
    <n v="18.802574135502379"/>
    <n v="0"/>
    <m/>
    <n v="105.34384863729545"/>
    <n v="12.616708910728949"/>
    <n v="4.7410211090361765"/>
    <n v="0"/>
  </r>
  <r>
    <x v="8"/>
    <x v="12"/>
    <x v="33"/>
    <n v="-1.3213575167289466"/>
    <x v="31"/>
    <m/>
    <m/>
    <n v="-2.0464699929983414"/>
    <n v="341.96166259994607"/>
    <n v="-27.473488453398637"/>
    <n v="-3.969240802169046"/>
    <n v="0"/>
    <m/>
    <n v="85.350595807149006"/>
    <n v="-7.0055977996178385"/>
    <n v="-1.0326877757028428"/>
    <n v="0"/>
  </r>
  <r>
    <x v="9"/>
    <x v="12"/>
    <x v="34"/>
    <m/>
    <x v="32"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x v="0"/>
    <n v="18"/>
    <n v="257"/>
    <s v="N/A"/>
    <s v="N/A"/>
    <n v="7"/>
    <n v="259"/>
    <n v="45"/>
    <n v="94"/>
    <n v="0"/>
    <s v="Decay as a Primary Infection; Insufficient Roots"/>
    <n v="64.75"/>
    <n v="11.25"/>
    <n v="23.5"/>
    <n v="0"/>
  </r>
  <r>
    <x v="1"/>
    <x v="0"/>
    <x v="1"/>
    <n v="12"/>
    <n v="271"/>
    <s v="N/A"/>
    <s v="N/A"/>
    <n v="5"/>
    <n v="275"/>
    <n v="16"/>
    <n v="109"/>
    <n v="0"/>
    <s v="Insufficient Roots"/>
    <n v="68.75"/>
    <n v="4"/>
    <n v="27.25"/>
    <n v="0"/>
  </r>
  <r>
    <x v="2"/>
    <x v="0"/>
    <x v="2"/>
    <n v="5"/>
    <n v="248"/>
    <s v="N/A"/>
    <s v="N/A"/>
    <n v="3"/>
    <n v="250"/>
    <n v="19"/>
    <n v="131"/>
    <n v="0"/>
    <s v="Insufficient Roots; No Roots"/>
    <n v="62.5"/>
    <n v="4.75"/>
    <n v="32.75"/>
    <n v="0"/>
  </r>
  <r>
    <x v="0"/>
    <x v="1"/>
    <x v="3"/>
    <n v="6.3"/>
    <n v="208"/>
    <s v="Stunted Roots; Some Stuck in Seed Counts"/>
    <s v="Red Basil; Purple Leaves"/>
    <n v="6.05"/>
    <n v="211"/>
    <n v="36"/>
    <n v="153"/>
    <n v="0"/>
    <s v="Watery Hypocotyls; Insufficient Roots"/>
    <n v="52.75"/>
    <n v="9"/>
    <n v="38.25"/>
    <n v="0"/>
  </r>
  <r>
    <x v="1"/>
    <x v="1"/>
    <x v="4"/>
    <n v="5.58"/>
    <n v="236"/>
    <s v="Little Growth"/>
    <s v="Easy to Count"/>
    <n v="1.85"/>
    <n v="242"/>
    <n v="28"/>
    <n v="130"/>
    <n v="0"/>
    <s v="Watery Hypocotyls; Insufficient roots; Necrotic Cotyledons"/>
    <n v="60.5"/>
    <n v="7"/>
    <n v="32.5"/>
    <n v="0"/>
  </r>
  <r>
    <x v="2"/>
    <x v="1"/>
    <x v="5"/>
    <n v="4.95"/>
    <n v="219"/>
    <s v="Little Growth"/>
    <s v="N/A"/>
    <n v="2.17"/>
    <n v="226"/>
    <n v="18"/>
    <n v="156"/>
    <n v="0"/>
    <s v="Watery Hypocotyls; Insufficient roots; Necrotic Cotyledons"/>
    <n v="56.5"/>
    <n v="4.5"/>
    <n v="39"/>
    <n v="0"/>
  </r>
  <r>
    <x v="0"/>
    <x v="2"/>
    <x v="6"/>
    <n v="7.27"/>
    <n v="179"/>
    <s v="Poor Root Development"/>
    <s v="N/A"/>
    <n v="2.5499999999999998"/>
    <n v="180"/>
    <n v="53"/>
    <n v="167"/>
    <n v="0"/>
    <s v="No Root Development; Hypocotyl Necrosis; Watery Seedlings"/>
    <n v="45"/>
    <n v="13.25"/>
    <n v="41.75"/>
    <n v="0"/>
  </r>
  <r>
    <x v="1"/>
    <x v="2"/>
    <x v="7"/>
    <n v="8.68"/>
    <n v="187"/>
    <s v="Poor Root Development"/>
    <s v="N/A"/>
    <n v="1.9"/>
    <n v="191"/>
    <n v="16"/>
    <n v="193"/>
    <n v="0"/>
    <s v="Poor Root/Shoot Development; Necrosis in Hypocotyl"/>
    <n v="47.75"/>
    <n v="4"/>
    <n v="48.25"/>
    <n v="0"/>
  </r>
  <r>
    <x v="2"/>
    <x v="2"/>
    <x v="8"/>
    <n v="8.07"/>
    <n v="219"/>
    <s v="Poor Root Development"/>
    <s v="N/A"/>
    <n v="1.75"/>
    <n v="223"/>
    <n v="38"/>
    <n v="139"/>
    <n v="0"/>
    <s v="Decayed Seedlings"/>
    <n v="55.75"/>
    <n v="9.5"/>
    <n v="34.75"/>
    <n v="0"/>
  </r>
  <r>
    <x v="0"/>
    <x v="3"/>
    <x v="9"/>
    <n v="16.350000000000001"/>
    <n v="161"/>
    <s v="See Notes"/>
    <s v="See Notes"/>
    <n v="7.27"/>
    <n v="170"/>
    <n v="105"/>
    <n v="125"/>
    <n v="0"/>
    <s v="Water Hypocotyles; Stubby Roots"/>
    <n v="42.5"/>
    <n v="26.25"/>
    <n v="31.25"/>
    <n v="0"/>
  </r>
  <r>
    <x v="1"/>
    <x v="3"/>
    <x v="10"/>
    <n v="14.1"/>
    <n v="231"/>
    <s v="See Notes"/>
    <s v="See Notes"/>
    <n v="6.5"/>
    <n v="240"/>
    <n v="35"/>
    <n v="125"/>
    <n v="0"/>
    <s v="Decayed Seedlings; Stubby Roots; Detached Cotyledons"/>
    <n v="60"/>
    <n v="8.75"/>
    <n v="31.25"/>
    <n v="0"/>
  </r>
  <r>
    <x v="2"/>
    <x v="3"/>
    <x v="11"/>
    <n v="12.4"/>
    <n v="104"/>
    <s v="See Notes"/>
    <s v="See Notes"/>
    <n v="8.57"/>
    <n v="109"/>
    <n v="149"/>
    <n v="142"/>
    <n v="0"/>
    <s v="Decay as a Primary Infection"/>
    <n v="27.25"/>
    <n v="37.25"/>
    <n v="35.5"/>
    <n v="0"/>
  </r>
  <r>
    <x v="0"/>
    <x v="4"/>
    <x v="12"/>
    <n v="14"/>
    <n v="202"/>
    <s v="N/A"/>
    <s v="N/A"/>
    <n v="4"/>
    <n v="202"/>
    <n v="21"/>
    <n v="177"/>
    <n v="0"/>
    <s v="Insufficient Roots"/>
    <n v="50.5"/>
    <n v="5.25"/>
    <n v="44.25"/>
    <n v="0"/>
  </r>
  <r>
    <x v="1"/>
    <x v="4"/>
    <x v="12"/>
    <n v="20"/>
    <n v="237"/>
    <s v="N/A"/>
    <s v="N/A"/>
    <n v="4"/>
    <n v="237"/>
    <n v="32"/>
    <n v="131"/>
    <n v="0"/>
    <s v="Insufficient Roots"/>
    <n v="59.25"/>
    <n v="8"/>
    <n v="32.75"/>
    <n v="0"/>
  </r>
  <r>
    <x v="2"/>
    <x v="4"/>
    <x v="13"/>
    <n v="12"/>
    <n v="154"/>
    <s v="N/A"/>
    <s v="N/A"/>
    <n v="4"/>
    <n v="192"/>
    <n v="74"/>
    <n v="134"/>
    <n v="0"/>
    <s v="Stunted Roots; Decay"/>
    <n v="48"/>
    <n v="18.5"/>
    <n v="33.5"/>
    <n v="0"/>
  </r>
  <r>
    <x v="0"/>
    <x v="5"/>
    <x v="14"/>
    <n v="19.75"/>
    <n v="258"/>
    <s v="N/A"/>
    <s v="N/A"/>
    <n v="2.4700000000000002"/>
    <n v="258"/>
    <n v="10"/>
    <n v="132"/>
    <n v="0"/>
    <s v="N/A"/>
    <n v="64.5"/>
    <n v="2.5"/>
    <n v="33"/>
    <n v="0"/>
  </r>
  <r>
    <x v="1"/>
    <x v="5"/>
    <x v="15"/>
    <n v="13.87"/>
    <n v="251"/>
    <s v="N/A"/>
    <s v="N/A"/>
    <n v="1.95"/>
    <n v="252"/>
    <n v="9"/>
    <n v="139"/>
    <n v="0"/>
    <s v="N/A"/>
    <n v="63"/>
    <n v="2.25"/>
    <n v="34.75"/>
    <n v="0"/>
  </r>
  <r>
    <x v="2"/>
    <x v="5"/>
    <x v="16"/>
    <n v="18.78"/>
    <n v="233"/>
    <s v="N/A"/>
    <s v="N/A"/>
    <n v="1.93"/>
    <n v="235"/>
    <n v="5"/>
    <n v="160"/>
    <n v="0"/>
    <s v="N/A"/>
    <n v="58.75"/>
    <n v="1.25"/>
    <n v="40"/>
    <n v="0"/>
  </r>
  <r>
    <x v="0"/>
    <x v="6"/>
    <x v="17"/>
    <n v="5.75"/>
    <n v="280"/>
    <s v="N/A"/>
    <s v="N/A"/>
    <n v="1.5"/>
    <n v="280"/>
    <n v="0"/>
    <n v="120"/>
    <n v="0"/>
    <s v="N/A"/>
    <n v="70"/>
    <n v="0"/>
    <n v="30"/>
    <n v="0"/>
  </r>
  <r>
    <x v="1"/>
    <x v="6"/>
    <x v="18"/>
    <n v="7"/>
    <n v="280"/>
    <s v="N/A"/>
    <s v="N/A"/>
    <n v="1"/>
    <n v="280"/>
    <n v="4"/>
    <n v="116"/>
    <n v="0"/>
    <s v="Insufficient Roots"/>
    <n v="70"/>
    <n v="1"/>
    <n v="29"/>
    <n v="0"/>
  </r>
  <r>
    <x v="2"/>
    <x v="6"/>
    <x v="19"/>
    <n v="5"/>
    <n v="266"/>
    <s v="N/A"/>
    <s v="N/A"/>
    <n v="2"/>
    <n v="268"/>
    <n v="8"/>
    <n v="124"/>
    <n v="0"/>
    <s v="Insufficient Roots; Decayed Seedlings"/>
    <n v="67"/>
    <n v="2"/>
    <n v="31"/>
    <n v="0"/>
  </r>
  <r>
    <x v="0"/>
    <x v="7"/>
    <x v="20"/>
    <n v="10"/>
    <n v="236"/>
    <s v="Ungerminated Seeds"/>
    <s v="N/A"/>
    <n v="2"/>
    <n v="244"/>
    <n v="2"/>
    <n v="154"/>
    <n v="0"/>
    <s v="N/A"/>
    <n v="61"/>
    <n v="0.5"/>
    <n v="38.5"/>
    <n v="0"/>
  </r>
  <r>
    <x v="1"/>
    <x v="7"/>
    <x v="13"/>
    <n v="7"/>
    <n v="224"/>
    <s v="Ungerminated Seeds"/>
    <s v="N/A"/>
    <n v="5"/>
    <n v="230"/>
    <n v="8"/>
    <n v="162"/>
    <n v="0"/>
    <s v="N/A"/>
    <n v="57.5"/>
    <n v="2"/>
    <n v="40.5"/>
    <n v="0"/>
  </r>
  <r>
    <x v="2"/>
    <x v="7"/>
    <x v="21"/>
    <n v="6"/>
    <n v="232"/>
    <s v="Ungerminated Seeds"/>
    <s v="N/A"/>
    <n v="2"/>
    <n v="232"/>
    <n v="4"/>
    <n v="164"/>
    <n v="0"/>
    <s v="N/A"/>
    <n v="58"/>
    <n v="1"/>
    <n v="41"/>
    <n v="0"/>
  </r>
  <r>
    <x v="0"/>
    <x v="8"/>
    <x v="22"/>
    <n v="14"/>
    <n v="256"/>
    <s v="N/A"/>
    <s v="N/A"/>
    <n v="3"/>
    <n v="256"/>
    <n v="2"/>
    <n v="142"/>
    <n v="0"/>
    <s v="Insufficient Roots"/>
    <n v="64"/>
    <n v="0.5"/>
    <n v="35.5"/>
    <n v="0"/>
  </r>
  <r>
    <x v="1"/>
    <x v="8"/>
    <x v="23"/>
    <n v="8"/>
    <n v="242"/>
    <s v="N/A"/>
    <s v="N/A"/>
    <n v="5"/>
    <n v="352"/>
    <n v="14"/>
    <n v="134"/>
    <n v="0"/>
    <s v="Insufficient Roots"/>
    <n v="88"/>
    <n v="3.5"/>
    <n v="33.5"/>
    <n v="0"/>
  </r>
  <r>
    <x v="2"/>
    <x v="8"/>
    <x v="24"/>
    <n v="8"/>
    <n v="240"/>
    <s v="N/A"/>
    <s v="N/A"/>
    <n v="2"/>
    <n v="242"/>
    <n v="6"/>
    <n v="154"/>
    <n v="0"/>
    <s v="N/A"/>
    <n v="60.5"/>
    <n v="1.5"/>
    <n v="38.5"/>
    <n v="0"/>
  </r>
  <r>
    <x v="0"/>
    <x v="9"/>
    <x v="13"/>
    <n v="5.32"/>
    <n v="238"/>
    <s v="N/A"/>
    <s v="N/A"/>
    <n v="1.25"/>
    <n v="240"/>
    <n v="4"/>
    <n v="156"/>
    <n v="0"/>
    <s v="Moldy Roots"/>
    <n v="60"/>
    <n v="1"/>
    <n v="39"/>
    <n v="0"/>
  </r>
  <r>
    <x v="1"/>
    <x v="9"/>
    <x v="24"/>
    <n v="2.82"/>
    <n v="214"/>
    <s v="N/A"/>
    <s v="N/A"/>
    <n v="2.25"/>
    <n v="228"/>
    <n v="0"/>
    <n v="172"/>
    <n v="0"/>
    <s v="N/A"/>
    <n v="57"/>
    <n v="0"/>
    <n v="43"/>
    <n v="0"/>
  </r>
  <r>
    <x v="2"/>
    <x v="9"/>
    <x v="24"/>
    <n v="2.68"/>
    <n v="252"/>
    <s v="N/A"/>
    <s v="Mold Present"/>
    <n v="0.4"/>
    <n v="252"/>
    <n v="0"/>
    <n v="148"/>
    <n v="0"/>
    <s v="N/A"/>
    <n v="63"/>
    <n v="0"/>
    <n v="37"/>
    <n v="0"/>
  </r>
  <r>
    <x v="0"/>
    <x v="10"/>
    <x v="21"/>
    <n v="8"/>
    <n v="186"/>
    <s v="N/A"/>
    <s v="Mold Present"/>
    <n v="10"/>
    <n v="194"/>
    <n v="4"/>
    <n v="202"/>
    <n v="0"/>
    <s v="N/A"/>
    <n v="48.5"/>
    <n v="1"/>
    <n v="50.5"/>
    <n v="0"/>
  </r>
  <r>
    <x v="1"/>
    <x v="10"/>
    <x v="13"/>
    <n v="6"/>
    <n v="228"/>
    <s v="N/A"/>
    <s v="N/A"/>
    <n v="10"/>
    <n v="240"/>
    <n v="6"/>
    <n v="154"/>
    <n v="0"/>
    <s v="N/A"/>
    <n v="60"/>
    <n v="1.5"/>
    <n v="38.5"/>
    <n v="0"/>
  </r>
  <r>
    <x v="2"/>
    <x v="10"/>
    <x v="13"/>
    <n v="8"/>
    <n v="148"/>
    <s v="N/A"/>
    <s v="N/A"/>
    <n v="4"/>
    <n v="148"/>
    <n v="16"/>
    <n v="236"/>
    <n v="0"/>
    <s v="Mold Present"/>
    <n v="37"/>
    <n v="4"/>
    <n v="59"/>
    <n v="0"/>
  </r>
  <r>
    <x v="0"/>
    <x v="11"/>
    <x v="25"/>
    <n v="18.420000000000002"/>
    <n v="303"/>
    <s v="N/A"/>
    <s v="N/A"/>
    <n v="8.83"/>
    <n v="304"/>
    <n v="8"/>
    <n v="88"/>
    <n v="0"/>
    <s v="N/A"/>
    <n v="76"/>
    <n v="2"/>
    <n v="22"/>
    <n v="0"/>
  </r>
  <r>
    <x v="1"/>
    <x v="11"/>
    <x v="26"/>
    <n v="7.58"/>
    <n v="261"/>
    <s v="N/A"/>
    <s v="N/A"/>
    <n v="13.42"/>
    <n v="262"/>
    <n v="13"/>
    <n v="125"/>
    <n v="0"/>
    <s v="Insufficient Roots"/>
    <n v="65.5"/>
    <n v="3.25"/>
    <n v="31.25"/>
    <n v="0"/>
  </r>
  <r>
    <x v="2"/>
    <x v="11"/>
    <x v="24"/>
    <n v="5.5"/>
    <n v="282"/>
    <s v="N/A"/>
    <s v="Mold Present"/>
    <n v="7.58"/>
    <n v="283"/>
    <n v="9"/>
    <n v="108"/>
    <n v="0"/>
    <s v="Insufficient Roots"/>
    <n v="70.75"/>
    <n v="2.25"/>
    <n v="27"/>
    <n v="0"/>
  </r>
  <r>
    <x v="3"/>
    <x v="12"/>
    <x v="27"/>
    <n v="9.7825000000000006"/>
    <n v="228.41666666666666"/>
    <m/>
    <m/>
    <n v="4.2552777777777786"/>
    <n v="235.75"/>
    <n v="22.694444444444443"/>
    <n v="144.33333333333334"/>
    <n v="0"/>
    <m/>
    <n v="58.9375"/>
    <n v="5.6736111111111107"/>
    <n v="36.083333333333336"/>
    <n v="0"/>
  </r>
  <r>
    <x v="4"/>
    <x v="12"/>
    <x v="28"/>
    <n v="5.0201561586411687"/>
    <n v="42.119133758559521"/>
    <m/>
    <m/>
    <n v="3.0973523127352407"/>
    <n v="43.76158576753005"/>
    <n v="30.57306316609483"/>
    <n v="28.977002375447153"/>
    <n v="0"/>
    <m/>
    <n v="11.095587121528476"/>
    <n v="7.7516863244726224"/>
    <n v="7.3470110540662334"/>
    <n v="0"/>
  </r>
  <r>
    <x v="5"/>
    <x v="12"/>
    <x v="29"/>
    <n v="14.80265615864117"/>
    <n v="270.53580042522617"/>
    <m/>
    <m/>
    <n v="7.3526300905130189"/>
    <n v="279.51158576753005"/>
    <n v="53.267507610539269"/>
    <n v="173.31033570878049"/>
    <n v="0"/>
    <m/>
    <n v="70.033087121528482"/>
    <n v="13.425297435583733"/>
    <n v="43.430344387399572"/>
    <n v="0"/>
  </r>
  <r>
    <x v="6"/>
    <x v="12"/>
    <x v="30"/>
    <n v="4.7623438413588319"/>
    <n v="186.29753290810714"/>
    <m/>
    <m/>
    <n v="1.1579254650425379"/>
    <n v="191.98841423246995"/>
    <n v="-7.8786187216503869"/>
    <n v="115.35633095788619"/>
    <n v="0"/>
    <m/>
    <n v="47.841912878471526"/>
    <n v="-2.0780752133615117"/>
    <n v="28.736322279267103"/>
    <n v="0"/>
  </r>
  <r>
    <x v="7"/>
    <x v="12"/>
    <x v="31"/>
    <n v="19.822812317282338"/>
    <n v="312.65493418378571"/>
    <m/>
    <m/>
    <n v="10.44998240324826"/>
    <n v="323.2731715350601"/>
    <n v="83.84057077663411"/>
    <n v="202.28733808422766"/>
    <n v="0"/>
    <m/>
    <n v="81.128674243056949"/>
    <n v="21.176983760056356"/>
    <n v="50.777355441465801"/>
    <n v="0"/>
  </r>
  <r>
    <x v="8"/>
    <x v="12"/>
    <x v="32"/>
    <n v="-0.25781231728233678"/>
    <n v="144.1783991495476"/>
    <m/>
    <m/>
    <n v="-1.9394268476927028"/>
    <n v="148.2268284649399"/>
    <n v="-38.451681887745217"/>
    <n v="86.37932858243903"/>
    <n v="0"/>
    <m/>
    <n v="36.746325756943051"/>
    <n v="-9.8297615378341341"/>
    <n v="21.389311225200871"/>
    <n v="0"/>
  </r>
  <r>
    <x v="9"/>
    <x v="12"/>
    <x v="33"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9.14"/>
    <n v="15"/>
    <n v="365"/>
    <s v="N/A"/>
    <s v="N/A"/>
    <n v="2"/>
    <n v="368"/>
    <n v="12"/>
    <n v="20"/>
    <n v="0"/>
    <s v="Insufficient Roots"/>
    <n v="92"/>
    <n v="3"/>
    <n v="5"/>
    <n v="0"/>
  </r>
  <r>
    <x v="1"/>
    <x v="0"/>
    <n v="7.71"/>
    <n v="12"/>
    <n v="359"/>
    <s v="N/A"/>
    <s v="N/A"/>
    <n v="2"/>
    <n v="362"/>
    <n v="6"/>
    <n v="32"/>
    <n v="0"/>
    <s v="N/A"/>
    <n v="90.5"/>
    <n v="1.5"/>
    <n v="8"/>
    <n v="0"/>
  </r>
  <r>
    <x v="2"/>
    <x v="0"/>
    <n v="11.43"/>
    <n v="5"/>
    <n v="363"/>
    <s v="N/A"/>
    <s v="N/A"/>
    <n v="1"/>
    <n v="366"/>
    <n v="3"/>
    <n v="31"/>
    <n v="0"/>
    <s v="N/A"/>
    <n v="91.5"/>
    <n v="0.75"/>
    <n v="7.75"/>
    <n v="0"/>
  </r>
  <r>
    <x v="0"/>
    <x v="1"/>
    <n v="4.2300000000000004"/>
    <n v="7.38"/>
    <n v="317"/>
    <s v="Some Root Decay; Stunted Growth"/>
    <s v="Tangled Seedlings; Hard to Separate"/>
    <n v="2.77"/>
    <n v="319"/>
    <n v="43"/>
    <n v="38"/>
    <n v="0"/>
    <s v="Watery Hypocotyls; Insufficient Roots"/>
    <n v="79.75"/>
    <n v="10.75"/>
    <n v="9.5"/>
    <n v="0"/>
  </r>
  <r>
    <x v="1"/>
    <x v="1"/>
    <n v="8.77"/>
    <n v="6.33"/>
    <n v="374"/>
    <s v="A Few Short Roots"/>
    <s v="Rolled Towel Planting Head has Slightly Larger Holes"/>
    <n v="1.35"/>
    <n v="375"/>
    <n v="12"/>
    <n v="13"/>
    <n v="0"/>
    <s v="Watery Hypocotyls; Insufficient Roots; Necrotic Cotyledons"/>
    <n v="93.75"/>
    <n v="3"/>
    <n v="3.25"/>
    <n v="0"/>
  </r>
  <r>
    <x v="2"/>
    <x v="1"/>
    <n v="2.85"/>
    <n v="6.4"/>
    <n v="352"/>
    <s v="Root Decay; Necrotic Cotyledons"/>
    <s v="Tangled; Less Obvious Decay than Between Blotters"/>
    <n v="2.02"/>
    <n v="354"/>
    <n v="26"/>
    <n v="20"/>
    <n v="0"/>
    <s v="Watery Hypocotyls; Necrotic Cotyledons"/>
    <n v="88.5"/>
    <n v="6.5"/>
    <n v="5"/>
    <n v="0"/>
  </r>
  <r>
    <x v="0"/>
    <x v="2"/>
    <n v="5.03"/>
    <n v="14.05"/>
    <n v="274"/>
    <s v="Poor Root Development"/>
    <s v="N/A"/>
    <n v="5.75"/>
    <n v="309"/>
    <n v="59"/>
    <n v="32"/>
    <n v="0"/>
    <s v="Poor Root Development; Watery Seedlings"/>
    <n v="77.25"/>
    <n v="14.75"/>
    <n v="8"/>
    <n v="0"/>
  </r>
  <r>
    <x v="1"/>
    <x v="2"/>
    <n v="8.83"/>
    <n v="11.38"/>
    <n v="338"/>
    <s v="Poor Root Development"/>
    <s v="N/A"/>
    <n v="2"/>
    <n v="344"/>
    <n v="11"/>
    <n v="45"/>
    <n v="0"/>
    <s v="Poor or No Root Development; Watery Shoots"/>
    <n v="86"/>
    <n v="2.75"/>
    <n v="11.25"/>
    <n v="0"/>
  </r>
  <r>
    <x v="2"/>
    <x v="2"/>
    <n v="4.62"/>
    <n v="11.55"/>
    <n v="306"/>
    <s v="Poor Root Development"/>
    <s v="N/A"/>
    <n v="3.23"/>
    <n v="325"/>
    <n v="35"/>
    <n v="40"/>
    <n v="0"/>
    <s v="No Root Development; Decayed Seedlings/Roots"/>
    <n v="81.25"/>
    <n v="8.75"/>
    <n v="10"/>
    <n v="0"/>
  </r>
  <r>
    <x v="0"/>
    <x v="3"/>
    <n v="7.83"/>
    <n v="21.5"/>
    <n v="221"/>
    <s v="See Notes"/>
    <s v="See Notes"/>
    <n v="8.2200000000000006"/>
    <n v="270"/>
    <n v="104"/>
    <n v="26"/>
    <n v="0"/>
    <s v="Decayed Hypocotyls/Cotyledons; Stubby or Missing Roots"/>
    <n v="67.5"/>
    <n v="26"/>
    <n v="6.5"/>
    <n v="0"/>
  </r>
  <r>
    <x v="1"/>
    <x v="3"/>
    <n v="12.33"/>
    <n v="17.63"/>
    <n v="328"/>
    <s v="See Notes"/>
    <s v="See Notes"/>
    <n v="5.6"/>
    <n v="351"/>
    <n v="27"/>
    <n v="22"/>
    <n v="0"/>
    <s v="Stubby or Missing Roots; Watery Hypocotyls; Decayed Cotyledons"/>
    <n v="87.75"/>
    <n v="6.75"/>
    <n v="5.5"/>
    <n v="0"/>
  </r>
  <r>
    <x v="2"/>
    <x v="3"/>
    <n v="6.37"/>
    <n v="20.43"/>
    <n v="251"/>
    <s v="See Notes"/>
    <s v="See Notes"/>
    <n v="8.3000000000000007"/>
    <n v="287"/>
    <n v="97"/>
    <n v="16"/>
    <n v="0"/>
    <s v="Missing Roots; Decayed Hypocotyls/Cotyledons"/>
    <n v="71.75"/>
    <n v="24.25"/>
    <n v="4"/>
    <n v="0"/>
  </r>
  <r>
    <x v="0"/>
    <x v="4"/>
    <n v="15"/>
    <n v="18"/>
    <n v="302"/>
    <s v="N/A"/>
    <s v="N/A"/>
    <n v="3"/>
    <n v="311"/>
    <n v="38"/>
    <n v="51"/>
    <n v="0"/>
    <s v="Insufficient Roots"/>
    <n v="77.75"/>
    <n v="9.5"/>
    <n v="12.75"/>
    <n v="0"/>
  </r>
  <r>
    <x v="1"/>
    <x v="4"/>
    <n v="15"/>
    <n v="20"/>
    <n v="349"/>
    <s v="N/A"/>
    <s v="N/A"/>
    <n v="4"/>
    <n v="351"/>
    <n v="20"/>
    <n v="29"/>
    <n v="0"/>
    <s v="Insufficient Roots"/>
    <n v="87.75"/>
    <n v="5"/>
    <n v="7.25"/>
    <n v="0"/>
  </r>
  <r>
    <x v="2"/>
    <x v="4"/>
    <n v="10"/>
    <n v="18"/>
    <n v="329"/>
    <s v="N/A"/>
    <s v="N/A"/>
    <n v="3.5"/>
    <n v="344"/>
    <n v="30"/>
    <n v="26"/>
    <n v="0"/>
    <s v="N/A"/>
    <n v="86"/>
    <n v="7.5"/>
    <n v="6.5"/>
    <n v="0"/>
  </r>
  <r>
    <x v="0"/>
    <x v="5"/>
    <n v="16.329999999999998"/>
    <n v="20.75"/>
    <n v="362"/>
    <s v="N/A"/>
    <s v="N/A"/>
    <n v="2.1"/>
    <n v="364"/>
    <n v="3"/>
    <n v="33"/>
    <n v="0"/>
    <s v="N/A"/>
    <n v="91"/>
    <n v="0.75"/>
    <n v="8.25"/>
    <n v="0"/>
  </r>
  <r>
    <x v="1"/>
    <x v="5"/>
    <n v="15.82"/>
    <n v="17.420000000000002"/>
    <n v="372"/>
    <s v="N/A"/>
    <s v="N/A"/>
    <n v="1.98"/>
    <n v="374"/>
    <n v="2"/>
    <n v="24"/>
    <n v="0"/>
    <s v="N/A"/>
    <n v="93.5"/>
    <n v="0.5"/>
    <n v="6"/>
    <n v="0"/>
  </r>
  <r>
    <x v="2"/>
    <x v="5"/>
    <n v="16.78"/>
    <n v="17.670000000000002"/>
    <n v="375"/>
    <s v="N/A"/>
    <s v="N/A"/>
    <n v="1.93"/>
    <n v="376"/>
    <n v="7"/>
    <n v="17"/>
    <n v="0"/>
    <s v="N/A"/>
    <n v="94"/>
    <n v="1.75"/>
    <n v="4.25"/>
    <n v="0"/>
  </r>
  <r>
    <x v="0"/>
    <x v="6"/>
    <n v="2.83"/>
    <n v="5.75"/>
    <n v="374"/>
    <s v="N/A"/>
    <s v="N/A"/>
    <n v="1.5"/>
    <n v="374"/>
    <n v="1"/>
    <n v="25"/>
    <n v="0"/>
    <s v="Insufficient Roots"/>
    <n v="93.5"/>
    <n v="0.25"/>
    <n v="6.25"/>
    <n v="0"/>
  </r>
  <r>
    <x v="1"/>
    <x v="6"/>
    <n v="2.17"/>
    <n v="7"/>
    <n v="355"/>
    <s v="N/A"/>
    <s v="N/A"/>
    <n v="1"/>
    <n v="355"/>
    <n v="2"/>
    <n v="43"/>
    <n v="0"/>
    <s v="Insufficient Roots"/>
    <n v="88.75"/>
    <n v="0.5"/>
    <n v="10.75"/>
    <n v="0"/>
  </r>
  <r>
    <x v="2"/>
    <x v="6"/>
    <n v="2.5"/>
    <n v="5"/>
    <n v="372"/>
    <s v="N/A"/>
    <s v="N/A"/>
    <n v="2"/>
    <n v="372"/>
    <n v="0"/>
    <n v="28"/>
    <n v="0"/>
    <s v="N/A"/>
    <n v="93"/>
    <n v="0"/>
    <n v="7"/>
    <n v="0"/>
  </r>
  <r>
    <x v="0"/>
    <x v="7"/>
    <n v="4"/>
    <n v="10"/>
    <n v="364"/>
    <s v="Ungerminated Seeds"/>
    <s v="N/A"/>
    <n v="2"/>
    <n v="370"/>
    <n v="14"/>
    <n v="16"/>
    <n v="0"/>
    <s v="N/A"/>
    <n v="92.5"/>
    <n v="3.5"/>
    <n v="4"/>
    <n v="0"/>
  </r>
  <r>
    <x v="1"/>
    <x v="7"/>
    <n v="8"/>
    <n v="10"/>
    <n v="358"/>
    <s v="Ungerminated Seeds"/>
    <s v="N/A"/>
    <n v="3"/>
    <n v="364"/>
    <n v="8"/>
    <n v="28"/>
    <n v="0"/>
    <s v="N/A"/>
    <n v="91"/>
    <n v="2"/>
    <n v="7"/>
    <n v="0"/>
  </r>
  <r>
    <x v="2"/>
    <x v="7"/>
    <n v="6"/>
    <n v="9"/>
    <n v="376"/>
    <s v="Ungerminated Seeds"/>
    <s v="N/A"/>
    <n v="1"/>
    <n v="378"/>
    <n v="0"/>
    <n v="22"/>
    <n v="0"/>
    <s v="N/A"/>
    <n v="94.5"/>
    <n v="0"/>
    <n v="5.5"/>
    <n v="0"/>
  </r>
  <r>
    <x v="0"/>
    <x v="8"/>
    <n v="11"/>
    <n v="17"/>
    <n v="366"/>
    <s v="N/A"/>
    <s v="N/A"/>
    <n v="2"/>
    <n v="366"/>
    <n v="6"/>
    <n v="28"/>
    <n v="0"/>
    <s v="N/A"/>
    <n v="91.5"/>
    <n v="1.5"/>
    <n v="7"/>
    <n v="0"/>
  </r>
  <r>
    <x v="1"/>
    <x v="8"/>
    <n v="15"/>
    <n v="9"/>
    <n v="350"/>
    <s v="N/A"/>
    <s v="N/A"/>
    <n v="5"/>
    <n v="358"/>
    <n v="8"/>
    <n v="32"/>
    <n v="0"/>
    <s v="Insufficient Roots"/>
    <n v="89.5"/>
    <n v="2"/>
    <n v="8"/>
    <n v="0"/>
  </r>
  <r>
    <x v="2"/>
    <x v="8"/>
    <n v="10"/>
    <n v="13"/>
    <n v="368"/>
    <s v="N/A"/>
    <s v="N/A"/>
    <n v="2"/>
    <n v="372"/>
    <n v="8"/>
    <n v="22"/>
    <n v="0"/>
    <s v="Stubby Roots"/>
    <n v="93"/>
    <n v="2"/>
    <n v="5.5"/>
    <n v="0"/>
  </r>
  <r>
    <x v="0"/>
    <x v="9"/>
    <n v="6"/>
    <n v="4.68"/>
    <n v="376"/>
    <s v="N/A"/>
    <s v="Terminated @ First Count"/>
    <n v="0"/>
    <n v="376"/>
    <n v="0"/>
    <n v="24"/>
    <n v="0"/>
    <s v="N/A"/>
    <n v="94"/>
    <n v="0"/>
    <n v="6"/>
    <n v="0"/>
  </r>
  <r>
    <x v="1"/>
    <x v="9"/>
    <n v="10"/>
    <n v="3.7"/>
    <n v="328"/>
    <s v="N/A"/>
    <s v="N/A"/>
    <n v="0.35"/>
    <n v="368"/>
    <n v="0"/>
    <n v="32"/>
    <n v="0"/>
    <s v="N/A"/>
    <n v="92"/>
    <n v="0"/>
    <n v="8"/>
    <n v="0"/>
  </r>
  <r>
    <x v="2"/>
    <x v="9"/>
    <n v="12"/>
    <n v="3.05"/>
    <n v="368"/>
    <s v="N/A"/>
    <s v="Terminated @ First Count"/>
    <n v="0"/>
    <n v="368"/>
    <n v="0"/>
    <n v="32"/>
    <n v="0"/>
    <s v="N/A"/>
    <n v="92"/>
    <n v="0"/>
    <n v="8"/>
    <n v="0"/>
  </r>
  <r>
    <x v="0"/>
    <x v="10"/>
    <n v="4"/>
    <n v="8"/>
    <n v="372"/>
    <s v="N/A"/>
    <s v="Terminated @ First Count"/>
    <n v="0"/>
    <n v="372"/>
    <n v="20"/>
    <n v="8"/>
    <n v="0"/>
    <s v="Brown Root Tips"/>
    <n v="93"/>
    <n v="5"/>
    <n v="2"/>
    <n v="0"/>
  </r>
  <r>
    <x v="1"/>
    <x v="10"/>
    <n v="8"/>
    <n v="10"/>
    <n v="370"/>
    <s v="N/A"/>
    <s v="Terminated @ First Count"/>
    <n v="0"/>
    <n v="370"/>
    <n v="6"/>
    <n v="10"/>
    <n v="14"/>
    <s v="N/A"/>
    <n v="92.5"/>
    <n v="1.5"/>
    <n v="2.5"/>
    <n v="3.5"/>
  </r>
  <r>
    <x v="2"/>
    <x v="10"/>
    <n v="6"/>
    <n v="8"/>
    <n v="348"/>
    <s v="N/A"/>
    <s v="N/A"/>
    <n v="6"/>
    <n v="350"/>
    <n v="8"/>
    <n v="42"/>
    <n v="0"/>
    <s v="N/A"/>
    <n v="87.5"/>
    <n v="2"/>
    <n v="10.5"/>
    <n v="0"/>
  </r>
  <r>
    <x v="0"/>
    <x v="11"/>
    <n v="11.7"/>
    <n v="14.37"/>
    <n v="379"/>
    <s v="N/A"/>
    <s v="N/A"/>
    <n v="3.83"/>
    <n v="379"/>
    <n v="4"/>
    <n v="17"/>
    <n v="0"/>
    <s v="Insufficient Roots"/>
    <n v="94.75"/>
    <n v="1"/>
    <n v="4.25"/>
    <n v="0"/>
  </r>
  <r>
    <x v="1"/>
    <x v="11"/>
    <n v="4"/>
    <n v="6.75"/>
    <n v="381"/>
    <s v="N/A"/>
    <s v="N/A"/>
    <n v="5.5"/>
    <n v="382"/>
    <n v="5"/>
    <n v="13"/>
    <n v="0"/>
    <s v="Insufficient Roots"/>
    <n v="95.5"/>
    <n v="1.25"/>
    <n v="3.25"/>
    <n v="0"/>
  </r>
  <r>
    <x v="2"/>
    <x v="11"/>
    <n v="10.83"/>
    <n v="6.4"/>
    <n v="378"/>
    <s v="N/A"/>
    <s v="N/A"/>
    <n v="2.5"/>
    <n v="380"/>
    <n v="2"/>
    <n v="18"/>
    <n v="0"/>
    <s v="Root and Cotyledon Decay"/>
    <n v="95"/>
    <n v="0.5"/>
    <n v="4.5"/>
    <n v="0"/>
  </r>
  <r>
    <x v="3"/>
    <x v="12"/>
    <n v="8.6694444444444425"/>
    <n v="11.421944444444444"/>
    <n v="347.77777777777777"/>
    <m/>
    <m/>
    <n v="2.7341666666666664"/>
    <n v="355.66666666666669"/>
    <n v="17.416666666666668"/>
    <n v="26.527777777777779"/>
    <n v="0.3888888888888889"/>
    <m/>
    <n v="88.916666666666671"/>
    <n v="4.354166666666667"/>
    <n v="6.6319444444444446"/>
    <n v="9.7222222222222224E-2"/>
  </r>
  <r>
    <x v="4"/>
    <x v="12"/>
    <n v="4.2928797823136007"/>
    <n v="5.5314419816920601"/>
    <n v="37.150743973408822"/>
    <m/>
    <m/>
    <n v="2.1354977673333484"/>
    <n v="26.420741010720256"/>
    <n v="24.437420076595647"/>
    <n v="10.012453665064404"/>
    <n v="2.3006976934276286"/>
    <m/>
    <n v="6.6988805034871319"/>
    <n v="6.1960168656968646"/>
    <n v="2.5386203445903948"/>
    <n v="0.58333333333333326"/>
  </r>
  <r>
    <x v="5"/>
    <x v="12"/>
    <n v="12.962324226758042"/>
    <n v="16.953386426136504"/>
    <n v="384.92852175118662"/>
    <m/>
    <m/>
    <n v="4.8696644340000148"/>
    <n v="382.08740767738692"/>
    <n v="41.854086743262314"/>
    <n v="36.540231442842185"/>
    <n v="2.6895865823165175"/>
    <m/>
    <n v="95.615547170153803"/>
    <n v="10.550183532363532"/>
    <n v="9.1705647890348398"/>
    <n v="0.68055555555555547"/>
  </r>
  <r>
    <x v="6"/>
    <x v="12"/>
    <n v="4.3765646621308418"/>
    <n v="5.8905024627523837"/>
    <n v="310.62703380436892"/>
    <m/>
    <m/>
    <n v="0.59866889933331802"/>
    <n v="329.24592565594645"/>
    <n v="-7.0207534099289788"/>
    <n v="16.515324112713373"/>
    <n v="-1.9118088045387398"/>
    <m/>
    <n v="82.217786163179539"/>
    <n v="-1.8418501990301976"/>
    <n v="4.0933240998540494"/>
    <n v="-0.48611111111111105"/>
  </r>
  <r>
    <x v="7"/>
    <x v="12"/>
    <n v="17.255204009071644"/>
    <n v="22.484828407828566"/>
    <n v="422.07926572459542"/>
    <m/>
    <m/>
    <n v="7.0051622013333628"/>
    <n v="408.50814868810721"/>
    <n v="66.291506819857958"/>
    <n v="46.552685107906584"/>
    <n v="4.9902842757441466"/>
    <m/>
    <n v="102.31442767364094"/>
    <n v="16.746200398060395"/>
    <n v="11.709185133625233"/>
    <n v="1.2638888888888888"/>
  </r>
  <r>
    <x v="8"/>
    <x v="12"/>
    <n v="8.3684879817241153E-2"/>
    <n v="0.35906048106032351"/>
    <n v="273.47628983096013"/>
    <m/>
    <m/>
    <n v="-1.5368288680000304"/>
    <n v="302.82518464522616"/>
    <n v="-31.458173486524625"/>
    <n v="6.50287044764897"/>
    <n v="-4.212506497966368"/>
    <m/>
    <n v="75.518905659692408"/>
    <n v="-8.0378670647270631"/>
    <n v="1.5547037552636551"/>
    <n v="-1.0694444444444442"/>
  </r>
  <r>
    <x v="9"/>
    <x v="12"/>
    <m/>
    <m/>
    <m/>
    <m/>
    <m/>
    <m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9.14"/>
    <n v="12"/>
    <n v="391"/>
    <s v="N/A"/>
    <s v="N/A"/>
    <n v="1"/>
    <n v="393"/>
    <n v="7"/>
    <n v="0"/>
    <n v="0"/>
    <s v="N/A"/>
    <n v="98.25"/>
    <n v="1.75"/>
    <n v="0"/>
    <n v="0"/>
  </r>
  <r>
    <x v="1"/>
    <x v="0"/>
    <n v="7.71"/>
    <n v="9"/>
    <n v="384"/>
    <s v="N/A"/>
    <s v="N/A"/>
    <n v="1"/>
    <n v="387"/>
    <n v="4"/>
    <n v="9"/>
    <n v="0"/>
    <s v="N/A"/>
    <n v="96.75"/>
    <n v="1"/>
    <n v="2.25"/>
    <n v="0"/>
  </r>
  <r>
    <x v="2"/>
    <x v="0"/>
    <n v="11.43"/>
    <n v="5"/>
    <n v="385"/>
    <s v="N/A"/>
    <s v="N/A"/>
    <n v="1"/>
    <n v="388"/>
    <n v="4"/>
    <n v="8"/>
    <n v="0"/>
    <s v="N/A"/>
    <n v="97"/>
    <n v="1"/>
    <n v="2"/>
    <n v="0"/>
  </r>
  <r>
    <x v="0"/>
    <x v="1"/>
    <n v="3.57"/>
    <n v="8.3000000000000007"/>
    <n v="345"/>
    <s v="Decayed Root Tips; Some Necrosis on Cotyledons"/>
    <s v="N/A"/>
    <n v="3.78"/>
    <n v="345"/>
    <n v="43"/>
    <n v="12"/>
    <n v="0"/>
    <s v="Watery Hypocotyls; Necrotic Cotyledons; Insufficient Roots; Missing Hypocotyls"/>
    <n v="86.25"/>
    <n v="10.75"/>
    <n v="3"/>
    <n v="0"/>
  </r>
  <r>
    <x v="1"/>
    <x v="1"/>
    <n v="7.7"/>
    <n v="5.85"/>
    <n v="373"/>
    <s v="Missing Roots"/>
    <s v="Rep D (One Dead Molding Seed)"/>
    <n v="1.98"/>
    <n v="378"/>
    <n v="16"/>
    <n v="6"/>
    <n v="0"/>
    <s v="N/A"/>
    <n v="94.5"/>
    <n v="4"/>
    <n v="1.5"/>
    <n v="0"/>
  </r>
  <r>
    <x v="2"/>
    <x v="1"/>
    <n v="3.02"/>
    <n v="6.22"/>
    <n v="372"/>
    <s v="Missing Roots; Spots of Necrosis"/>
    <s v="N/A"/>
    <n v="2.17"/>
    <n v="376"/>
    <n v="18"/>
    <n v="6"/>
    <n v="0"/>
    <s v="Watery Hypocotyls; Necrotic Cotyledons; Insufficient Roots; Missing Hypocotyls"/>
    <n v="94"/>
    <n v="4.5"/>
    <n v="1.5"/>
    <n v="0"/>
  </r>
  <r>
    <x v="0"/>
    <x v="2"/>
    <n v="5.12"/>
    <n v="12.07"/>
    <n v="331"/>
    <s v="Poor Root Development"/>
    <s v="N/A"/>
    <n v="3.97"/>
    <n v="354"/>
    <n v="38"/>
    <n v="8"/>
    <n v="0"/>
    <s v="Poor Root Development; Decayed Seedlings"/>
    <n v="88.5"/>
    <n v="9.5"/>
    <n v="2"/>
    <n v="0"/>
  </r>
  <r>
    <x v="1"/>
    <x v="2"/>
    <n v="10.3"/>
    <n v="14.82"/>
    <n v="381"/>
    <s v="Poor Root Development"/>
    <s v="N/A"/>
    <n v="2.0699999999999998"/>
    <n v="383"/>
    <n v="9"/>
    <n v="8"/>
    <n v="0"/>
    <s v="Poor Root/Shoot Development"/>
    <n v="95.75"/>
    <n v="2.25"/>
    <n v="2"/>
    <n v="0"/>
  </r>
  <r>
    <x v="2"/>
    <x v="2"/>
    <n v="4.68"/>
    <n v="10.98"/>
    <n v="371"/>
    <s v="Poor Root Development"/>
    <s v="N/A"/>
    <n v="1.9"/>
    <n v="377"/>
    <n v="17"/>
    <n v="6"/>
    <n v="0"/>
    <s v="No Shoot/Root Development; Decayed Seedlings"/>
    <n v="94.25"/>
    <n v="4.25"/>
    <n v="1.5"/>
    <n v="0"/>
  </r>
  <r>
    <x v="0"/>
    <x v="3"/>
    <n v="8.15"/>
    <n v="22.8"/>
    <n v="235"/>
    <s v="See Notes"/>
    <s v="See Notes"/>
    <n v="7.83"/>
    <n v="250"/>
    <n v="123"/>
    <n v="27"/>
    <n v="0"/>
    <s v="Decayed Hypocotyls/Cotyledons; Watery Hypocotyls; Stubby Roots; Decay at the Point of Attachment"/>
    <n v="62.5"/>
    <n v="30.75"/>
    <n v="6.75"/>
    <n v="0"/>
  </r>
  <r>
    <x v="1"/>
    <x v="3"/>
    <n v="15.28"/>
    <n v="17.170000000000002"/>
    <n v="363"/>
    <s v="See Notes"/>
    <s v="See Notes"/>
    <n v="4.13"/>
    <n v="376"/>
    <n v="12"/>
    <n v="12"/>
    <n v="0"/>
    <s v="Watery Hypocotyls; Decayed Hypocotyls; Insufficient Roots"/>
    <n v="94"/>
    <n v="3"/>
    <n v="3"/>
    <n v="0"/>
  </r>
  <r>
    <x v="2"/>
    <x v="3"/>
    <n v="6.37"/>
    <n v="21.98"/>
    <n v="260"/>
    <s v="See Notes"/>
    <s v="See Notes"/>
    <n v="6.68"/>
    <n v="279"/>
    <n v="107"/>
    <n v="14"/>
    <n v="0"/>
    <s v="Missing Roots; Decayed Hypocotyls/Cotyledons"/>
    <n v="69.75"/>
    <n v="26.75"/>
    <n v="3.5"/>
    <n v="0"/>
  </r>
  <r>
    <x v="0"/>
    <x v="4"/>
    <n v="15"/>
    <n v="28"/>
    <n v="348"/>
    <s v="N/A"/>
    <s v="N/A"/>
    <n v="2"/>
    <n v="352"/>
    <n v="27"/>
    <n v="21"/>
    <n v="0"/>
    <s v="N/A"/>
    <n v="88"/>
    <n v="6.75"/>
    <n v="5.25"/>
    <n v="0"/>
  </r>
  <r>
    <x v="1"/>
    <x v="4"/>
    <n v="15"/>
    <n v="29"/>
    <n v="375"/>
    <s v="N/A"/>
    <s v="N/A"/>
    <n v="4"/>
    <n v="378"/>
    <n v="11"/>
    <n v="11"/>
    <n v="0"/>
    <s v="N/A"/>
    <n v="94.5"/>
    <n v="2.75"/>
    <n v="2.75"/>
    <n v="0"/>
  </r>
  <r>
    <x v="2"/>
    <x v="4"/>
    <n v="10"/>
    <n v="20"/>
    <n v="339"/>
    <s v="N/A"/>
    <s v="N/A"/>
    <n v="3"/>
    <n v="363"/>
    <n v="30"/>
    <n v="7"/>
    <n v="0"/>
    <s v="N/A"/>
    <n v="90.75"/>
    <n v="7.5"/>
    <n v="1.75"/>
    <n v="0"/>
  </r>
  <r>
    <x v="0"/>
    <x v="5"/>
    <n v="17.38"/>
    <n v="21.83"/>
    <n v="388"/>
    <s v="N/A"/>
    <s v="N/A"/>
    <n v="1.52"/>
    <n v="390"/>
    <n v="1"/>
    <n v="9"/>
    <n v="0"/>
    <s v="N/A"/>
    <n v="97.5"/>
    <n v="0.25"/>
    <n v="2.25"/>
    <n v="0"/>
  </r>
  <r>
    <x v="1"/>
    <x v="5"/>
    <n v="16.57"/>
    <n v="17.53"/>
    <n v="381"/>
    <s v="N/A"/>
    <s v="N/A"/>
    <n v="1.68"/>
    <n v="382"/>
    <n v="12"/>
    <n v="16"/>
    <n v="0"/>
    <s v="N/A"/>
    <n v="95.5"/>
    <n v="3"/>
    <n v="4"/>
    <n v="0"/>
  </r>
  <r>
    <x v="2"/>
    <x v="5"/>
    <n v="16.420000000000002"/>
    <n v="18.97"/>
    <n v="381"/>
    <s v="N/A"/>
    <s v="N/A"/>
    <n v="1.1299999999999999"/>
    <n v="382"/>
    <n v="4"/>
    <n v="13"/>
    <n v="0"/>
    <s v="N/A"/>
    <n v="95.5"/>
    <n v="1"/>
    <n v="3.25"/>
    <n v="0"/>
  </r>
  <r>
    <x v="0"/>
    <x v="6"/>
    <n v="3"/>
    <n v="5.75"/>
    <n v="392"/>
    <s v="N/A"/>
    <s v="N/A"/>
    <n v="1.5"/>
    <n v="392"/>
    <n v="0"/>
    <n v="8"/>
    <n v="0"/>
    <s v="N/A"/>
    <n v="98"/>
    <n v="0"/>
    <n v="2"/>
    <n v="0"/>
  </r>
  <r>
    <x v="1"/>
    <x v="6"/>
    <n v="2.17"/>
    <n v="7"/>
    <n v="389"/>
    <s v="N/A"/>
    <s v="N/A"/>
    <n v="1"/>
    <n v="390"/>
    <n v="4"/>
    <n v="6"/>
    <n v="0"/>
    <s v="Insufficient Roots"/>
    <n v="97.5"/>
    <n v="1"/>
    <n v="1.5"/>
    <n v="0"/>
  </r>
  <r>
    <x v="2"/>
    <x v="6"/>
    <n v="2.5"/>
    <n v="5"/>
    <n v="396"/>
    <s v="N/A"/>
    <s v="N/A"/>
    <n v="2"/>
    <n v="396"/>
    <n v="0"/>
    <n v="4"/>
    <n v="0"/>
    <s v="N/A"/>
    <n v="99"/>
    <n v="0"/>
    <n v="1"/>
    <n v="0"/>
  </r>
  <r>
    <x v="0"/>
    <x v="7"/>
    <n v="6"/>
    <n v="12"/>
    <n v="378"/>
    <s v="Ungerminated Seeds"/>
    <s v="N/A"/>
    <n v="2"/>
    <n v="384"/>
    <n v="6"/>
    <n v="10"/>
    <n v="0"/>
    <s v="N/A"/>
    <n v="96"/>
    <n v="1.5"/>
    <n v="2.5"/>
    <n v="0"/>
  </r>
  <r>
    <x v="1"/>
    <x v="7"/>
    <n v="8"/>
    <n v="9"/>
    <n v="396"/>
    <s v="Ungerminated Seeds"/>
    <s v="N/A"/>
    <n v="1"/>
    <n v="396"/>
    <n v="2"/>
    <n v="2"/>
    <n v="0"/>
    <s v="N/A"/>
    <n v="99"/>
    <n v="0.5"/>
    <n v="0.5"/>
    <n v="0"/>
  </r>
  <r>
    <x v="2"/>
    <x v="7"/>
    <n v="4"/>
    <n v="5"/>
    <n v="392"/>
    <s v="Ungerminated Seeds"/>
    <s v="N/A"/>
    <n v="1"/>
    <n v="392"/>
    <n v="2"/>
    <n v="6"/>
    <n v="0"/>
    <s v="N/A"/>
    <n v="98"/>
    <n v="0.5"/>
    <n v="1.5"/>
    <n v="0"/>
  </r>
  <r>
    <x v="0"/>
    <x v="8"/>
    <n v="12"/>
    <n v="19"/>
    <n v="376"/>
    <s v="N/A"/>
    <s v="N/A"/>
    <n v="3"/>
    <n v="380"/>
    <n v="16"/>
    <n v="4"/>
    <n v="0"/>
    <s v="Abnormal Roots"/>
    <n v="95"/>
    <n v="4"/>
    <n v="1"/>
    <n v="0"/>
  </r>
  <r>
    <x v="1"/>
    <x v="8"/>
    <n v="15"/>
    <n v="10"/>
    <n v="380"/>
    <s v="N/A"/>
    <s v="N/A"/>
    <n v="5"/>
    <n v="386"/>
    <n v="8"/>
    <n v="6"/>
    <n v="0"/>
    <s v="Stubby Hypocotyls; Insufficient Roots"/>
    <n v="96.5"/>
    <n v="2"/>
    <n v="1.5"/>
    <n v="0"/>
  </r>
  <r>
    <x v="2"/>
    <x v="8"/>
    <n v="11"/>
    <n v="12"/>
    <n v="386"/>
    <s v="N/A"/>
    <s v="N/A"/>
    <n v="2"/>
    <n v="390"/>
    <n v="0"/>
    <n v="10"/>
    <n v="0"/>
    <s v="N/A"/>
    <n v="97.5"/>
    <n v="0"/>
    <n v="2.5"/>
    <n v="0"/>
  </r>
  <r>
    <x v="0"/>
    <x v="9"/>
    <n v="8"/>
    <n v="4.37"/>
    <n v="376"/>
    <s v="N/A"/>
    <s v="Terminated @ First Count"/>
    <n v="0"/>
    <n v="376"/>
    <n v="2"/>
    <n v="22"/>
    <n v="0"/>
    <s v="N/A"/>
    <n v="94"/>
    <n v="0.5"/>
    <n v="5.5"/>
    <n v="0"/>
  </r>
  <r>
    <x v="1"/>
    <x v="9"/>
    <n v="8"/>
    <n v="4.2699999999999996"/>
    <n v="354"/>
    <s v="N/A"/>
    <s v="N/A"/>
    <n v="1"/>
    <n v="376"/>
    <n v="2"/>
    <n v="22"/>
    <n v="0"/>
    <s v="Stunted Roots"/>
    <n v="94"/>
    <n v="0.5"/>
    <n v="5.5"/>
    <n v="0"/>
  </r>
  <r>
    <x v="2"/>
    <x v="9"/>
    <n v="12"/>
    <n v="2.75"/>
    <n v="392"/>
    <s v="N/A"/>
    <s v="Terminated @ First Count"/>
    <n v="0"/>
    <n v="392"/>
    <n v="0"/>
    <n v="8"/>
    <n v="0"/>
    <s v="N/A"/>
    <n v="98"/>
    <n v="0"/>
    <n v="2"/>
    <n v="0"/>
  </r>
  <r>
    <x v="0"/>
    <x v="10"/>
    <n v="6"/>
    <n v="6"/>
    <n v="392"/>
    <s v="N/A"/>
    <s v="Terminated @ First Count"/>
    <n v="0"/>
    <n v="392"/>
    <n v="4"/>
    <n v="4"/>
    <n v="0"/>
    <s v="N/A"/>
    <n v="98"/>
    <n v="1"/>
    <n v="1"/>
    <n v="0"/>
  </r>
  <r>
    <x v="1"/>
    <x v="10"/>
    <n v="8"/>
    <n v="12"/>
    <n v="376"/>
    <s v="N/A"/>
    <s v="Terminated @ First Count"/>
    <n v="0"/>
    <n v="376"/>
    <n v="10"/>
    <n v="8"/>
    <n v="6"/>
    <s v="N/A"/>
    <n v="94"/>
    <n v="2.5"/>
    <n v="2"/>
    <n v="1.5"/>
  </r>
  <r>
    <x v="2"/>
    <x v="10"/>
    <n v="6"/>
    <n v="10"/>
    <n v="360"/>
    <s v="N/A"/>
    <s v="N/A"/>
    <n v="4"/>
    <n v="360"/>
    <n v="8"/>
    <n v="32"/>
    <n v="0"/>
    <s v="N/A"/>
    <n v="90"/>
    <n v="2"/>
    <n v="8"/>
    <n v="0"/>
  </r>
  <r>
    <x v="0"/>
    <x v="11"/>
    <n v="12"/>
    <n v="14.25"/>
    <n v="397"/>
    <s v="N/A"/>
    <s v="N/A"/>
    <n v="2.67"/>
    <n v="398"/>
    <n v="1"/>
    <n v="1"/>
    <n v="0"/>
    <s v="Insufficient Roots"/>
    <n v="99.5"/>
    <n v="0.25"/>
    <n v="0.25"/>
    <n v="0"/>
  </r>
  <r>
    <x v="1"/>
    <x v="11"/>
    <n v="3.25"/>
    <n v="6.25"/>
    <n v="385"/>
    <s v="N/A"/>
    <s v="N/A"/>
    <n v="5.33"/>
    <n v="386"/>
    <n v="7"/>
    <n v="7"/>
    <n v="0"/>
    <s v="Insufficient Roots"/>
    <n v="96.5"/>
    <n v="1.75"/>
    <n v="1.75"/>
    <n v="0"/>
  </r>
  <r>
    <x v="2"/>
    <x v="11"/>
    <n v="12"/>
    <n v="6.42"/>
    <n v="392"/>
    <s v="N/A"/>
    <s v="N/A"/>
    <n v="2.5"/>
    <n v="394"/>
    <n v="0"/>
    <n v="6"/>
    <n v="0"/>
    <s v="N/A"/>
    <n v="98.5"/>
    <n v="0"/>
    <n v="1.5"/>
    <n v="0"/>
  </r>
  <r>
    <x v="3"/>
    <x v="12"/>
    <n v="8.9377777777777769"/>
    <n v="12.01611111111111"/>
    <n v="369.77777777777777"/>
    <m/>
    <m/>
    <n v="2.3566666666666669"/>
    <n v="374.69444444444446"/>
    <n v="15.416666666666666"/>
    <n v="9.9722222222222214"/>
    <n v="0.16666666666666666"/>
    <m/>
    <n v="93.673611111111114"/>
    <n v="3.8541666666666665"/>
    <n v="2.4930555555555554"/>
    <n v="4.1666666666666664E-2"/>
  </r>
  <r>
    <x v="4"/>
    <x v="12"/>
    <n v="4.4798476448016542"/>
    <n v="7.0031124826354478"/>
    <n v="34.443420363680588"/>
    <m/>
    <m/>
    <n v="1.8366864574164918"/>
    <n v="29.74597960177368"/>
    <n v="26.362194100221966"/>
    <n v="6.9939899243370656"/>
    <n v="0.98601329718326935"/>
    <m/>
    <n v="7.5419823664520065"/>
    <n v="6.6840361523344773"/>
    <n v="1.7733001026245541"/>
    <n v="0.25"/>
  </r>
  <r>
    <x v="5"/>
    <x v="12"/>
    <n v="13.41762542257943"/>
    <n v="19.01922359374656"/>
    <n v="404.22119814145833"/>
    <m/>
    <m/>
    <n v="4.193353124083159"/>
    <n v="404.44042404621814"/>
    <n v="41.778860766888634"/>
    <n v="16.966212146559286"/>
    <n v="1.1526799638499361"/>
    <m/>
    <n v="101.21559347756312"/>
    <n v="10.538202819001144"/>
    <n v="4.2663556581801094"/>
    <n v="0.29166666666666669"/>
  </r>
  <r>
    <x v="6"/>
    <x v="12"/>
    <n v="4.4579301329761227"/>
    <n v="5.0129986284756622"/>
    <n v="335.33435741409721"/>
    <m/>
    <m/>
    <n v="0.51998020925017507"/>
    <n v="344.94846484267077"/>
    <n v="-10.9455274335553"/>
    <n v="2.9782322978851559"/>
    <n v="-0.81934663051660273"/>
    <m/>
    <n v="86.13162874465911"/>
    <n v="-2.8298694856678108"/>
    <n v="0.71975545293100129"/>
    <n v="-0.20833333333333334"/>
  </r>
  <r>
    <x v="7"/>
    <x v="12"/>
    <n v="17.897473067381085"/>
    <n v="26.022336076382004"/>
    <n v="438.66461850513895"/>
    <m/>
    <m/>
    <n v="6.0300395814996506"/>
    <n v="434.18640364799182"/>
    <n v="68.141054867110597"/>
    <n v="23.960202070896351"/>
    <n v="2.1386932610332052"/>
    <m/>
    <n v="108.75757584401512"/>
    <n v="17.222238971335621"/>
    <n v="6.0396557608046635"/>
    <n v="0.54166666666666663"/>
  </r>
  <r>
    <x v="8"/>
    <x v="12"/>
    <n v="-2.1917511825531477E-2"/>
    <n v="-1.9901138541597856"/>
    <n v="300.8909370504166"/>
    <m/>
    <m/>
    <n v="-1.3167062481663168"/>
    <n v="315.20248524089709"/>
    <n v="-37.307721533777269"/>
    <n v="-4.0157576264519097"/>
    <n v="-1.805359927699872"/>
    <m/>
    <n v="78.589646378207107"/>
    <n v="-9.5139056380022886"/>
    <n v="-1.0535446496935528"/>
    <n v="-0.45833333333333331"/>
  </r>
  <r>
    <x v="9"/>
    <x v="12"/>
    <m/>
    <m/>
    <m/>
    <m/>
    <m/>
    <m/>
    <m/>
    <m/>
    <m/>
    <m/>
    <m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9.14"/>
    <n v="14"/>
    <n v="233"/>
    <s v="N/A"/>
    <s v="N/A"/>
    <n v="7"/>
    <n v="237"/>
    <n v="26"/>
    <n v="134"/>
    <n v="0"/>
    <s v="Decayed Cotyledons; Insufficient Roots"/>
    <n v="59.25"/>
    <n v="6.5"/>
    <n v="33.5"/>
    <n v="0"/>
  </r>
  <r>
    <x v="1"/>
    <x v="0"/>
    <n v="7.71"/>
    <n v="13"/>
    <n v="225"/>
    <s v="N/A"/>
    <s v="N/A"/>
    <n v="5"/>
    <n v="230"/>
    <n v="18"/>
    <n v="152"/>
    <n v="0"/>
    <s v="Decayed Cotyledons; Insufficient Roots"/>
    <n v="57.5"/>
    <n v="4.5"/>
    <n v="38"/>
    <n v="0"/>
  </r>
  <r>
    <x v="2"/>
    <x v="0"/>
    <n v="11.43"/>
    <n v="5"/>
    <n v="246"/>
    <s v="N/A"/>
    <s v="N/A"/>
    <n v="3"/>
    <n v="258"/>
    <n v="6"/>
    <n v="136"/>
    <n v="0"/>
    <s v="N/A"/>
    <n v="64.5"/>
    <n v="1.5"/>
    <n v="34"/>
    <n v="0"/>
  </r>
  <r>
    <x v="0"/>
    <x v="1"/>
    <n v="6.63"/>
    <n v="6.17"/>
    <n v="202"/>
    <s v="Clean; A Few Damaged Roots"/>
    <s v="N/A"/>
    <n v="2.52"/>
    <n v="207"/>
    <n v="18"/>
    <n v="175"/>
    <n v="0"/>
    <s v="Watery Hypocotyls; Necrotic Cotyledons; Insufficient Roots"/>
    <n v="51.75"/>
    <n v="4.5"/>
    <n v="43.75"/>
    <n v="0"/>
  </r>
  <r>
    <x v="1"/>
    <x v="1"/>
    <n v="11.6"/>
    <n v="4.63"/>
    <n v="232"/>
    <s v="Some Stunted Roots; Cotyledons Stuck Inside Seed Coats"/>
    <s v="N/A"/>
    <n v="2.0499999999999998"/>
    <n v="234"/>
    <n v="29"/>
    <n v="137"/>
    <n v="0"/>
    <s v="N/A"/>
    <n v="58.5"/>
    <n v="7.25"/>
    <n v="34.25"/>
    <n v="0"/>
  </r>
  <r>
    <x v="2"/>
    <x v="1"/>
    <n v="4.82"/>
    <n v="5.88"/>
    <n v="229"/>
    <s v="N/A"/>
    <s v="N/A"/>
    <n v="1.35"/>
    <n v="232"/>
    <n v="15"/>
    <n v="153"/>
    <n v="0"/>
    <s v="Necrotic Cotyledons; Insufficient Roots"/>
    <n v="58"/>
    <n v="3.75"/>
    <n v="38.25"/>
    <n v="0"/>
  </r>
  <r>
    <x v="0"/>
    <x v="2"/>
    <n v="6.4"/>
    <n v="8.75"/>
    <n v="223"/>
    <s v="Poor Root Development"/>
    <s v="N/A"/>
    <n v="3.52"/>
    <n v="235"/>
    <n v="33"/>
    <n v="132"/>
    <n v="0"/>
    <s v="Poor Root Development; Necrosis in Cotyledons/Hypocotyls; Root Necrosis"/>
    <n v="58.75"/>
    <n v="8.25"/>
    <n v="33"/>
    <n v="0"/>
  </r>
  <r>
    <x v="1"/>
    <x v="2"/>
    <n v="12.05"/>
    <n v="6.67"/>
    <n v="130"/>
    <s v="Poor Root Development; Necrosis of Seedlings"/>
    <s v="N/A"/>
    <n v="1.75"/>
    <n v="131"/>
    <n v="19"/>
    <n v="250"/>
    <n v="0"/>
    <s v="Watery Shoots; No Root Development; Seedling Necrosis"/>
    <n v="32.75"/>
    <n v="4.75"/>
    <n v="62.5"/>
    <n v="0"/>
  </r>
  <r>
    <x v="2"/>
    <x v="2"/>
    <n v="5.8"/>
    <n v="6.53"/>
    <n v="195"/>
    <s v="Poor Root Development"/>
    <s v="N/A"/>
    <n v="3.02"/>
    <n v="222"/>
    <n v="12"/>
    <n v="166"/>
    <n v="0"/>
    <s v="Poor Shoot Development; Seedling Necrosis"/>
    <n v="55.5"/>
    <n v="3"/>
    <n v="41.5"/>
    <n v="0"/>
  </r>
  <r>
    <x v="0"/>
    <x v="3"/>
    <n v="9.1199999999999992"/>
    <n v="18.93"/>
    <n v="144"/>
    <s v="See Notes"/>
    <s v="See Notes"/>
    <n v="7.97"/>
    <n v="168"/>
    <n v="78"/>
    <n v="154"/>
    <n v="0"/>
    <s v="Missing Roots; Detached Cotyledons"/>
    <n v="42"/>
    <n v="19.5"/>
    <n v="38.5"/>
    <n v="0"/>
  </r>
  <r>
    <x v="1"/>
    <x v="3"/>
    <n v="12.77"/>
    <n v="11.68"/>
    <n v="174"/>
    <s v="See Notes"/>
    <s v="See Notes"/>
    <n v="7.92"/>
    <n v="201"/>
    <n v="48"/>
    <n v="151"/>
    <n v="0"/>
    <s v="Watery Hypocotyls; Decayed Hypocotyls"/>
    <n v="50.25"/>
    <n v="12"/>
    <n v="37.75"/>
    <n v="0"/>
  </r>
  <r>
    <x v="2"/>
    <x v="3"/>
    <n v="6.92"/>
    <n v="9.4499999999999993"/>
    <n v="78"/>
    <s v="See Notes"/>
    <s v="See Notes"/>
    <n v="13"/>
    <n v="110"/>
    <n v="176"/>
    <n v="114"/>
    <n v="0"/>
    <s v="Negative Geotropism; Decayed/Watery Hypocotyls; Decayed Cotyledons"/>
    <n v="27.5"/>
    <n v="44"/>
    <n v="28.5"/>
    <n v="0"/>
  </r>
  <r>
    <x v="0"/>
    <x v="4"/>
    <n v="15"/>
    <n v="8"/>
    <n v="67"/>
    <s v="N/A"/>
    <s v="N/A"/>
    <n v="2"/>
    <n v="74"/>
    <n v="10"/>
    <n v="316"/>
    <n v="0"/>
    <s v="N/A"/>
    <n v="18.5"/>
    <n v="2.5"/>
    <n v="79"/>
    <n v="0"/>
  </r>
  <r>
    <x v="1"/>
    <x v="4"/>
    <n v="15"/>
    <n v="21"/>
    <n v="185"/>
    <s v="N/A"/>
    <s v="N/A"/>
    <n v="4"/>
    <n v="186"/>
    <n v="20"/>
    <n v="194"/>
    <n v="0"/>
    <s v="N/A"/>
    <n v="46.5"/>
    <n v="5"/>
    <n v="48.5"/>
    <n v="0"/>
  </r>
  <r>
    <x v="2"/>
    <x v="4"/>
    <n v="10"/>
    <n v="19"/>
    <n v="244"/>
    <s v="N/A"/>
    <s v="N/A"/>
    <n v="2"/>
    <n v="253"/>
    <n v="18"/>
    <n v="129"/>
    <n v="0"/>
    <s v="N/A"/>
    <n v="63.25"/>
    <n v="4.5"/>
    <n v="32.25"/>
    <n v="0"/>
  </r>
  <r>
    <x v="0"/>
    <x v="5"/>
    <n v="18.13"/>
    <n v="17.600000000000001"/>
    <n v="245"/>
    <s v="N/A"/>
    <s v="N/A"/>
    <n v="2.7"/>
    <n v="245"/>
    <n v="10"/>
    <n v="145"/>
    <n v="0"/>
    <s v="N/A"/>
    <n v="61.25"/>
    <n v="2.5"/>
    <n v="36.25"/>
    <n v="0"/>
  </r>
  <r>
    <x v="1"/>
    <x v="5"/>
    <n v="17.8"/>
    <n v="11.38"/>
    <n v="188"/>
    <s v="N/A"/>
    <s v="N/A"/>
    <n v="2.4"/>
    <n v="188"/>
    <n v="7"/>
    <n v="205"/>
    <n v="0"/>
    <s v="N/A"/>
    <n v="47"/>
    <n v="1.75"/>
    <n v="51.25"/>
    <n v="0"/>
  </r>
  <r>
    <x v="2"/>
    <x v="5"/>
    <n v="17.75"/>
    <n v="14.83"/>
    <n v="165"/>
    <s v="N/A"/>
    <s v="N/A"/>
    <n v="1.65"/>
    <n v="165"/>
    <n v="3"/>
    <n v="235"/>
    <n v="0"/>
    <s v="N/A"/>
    <n v="41.25"/>
    <n v="0.75"/>
    <n v="58.75"/>
    <n v="0"/>
  </r>
  <r>
    <x v="0"/>
    <x v="6"/>
    <n v="3"/>
    <n v="5.75"/>
    <n v="220"/>
    <s v="N/A"/>
    <s v="N/A"/>
    <n v="1.5"/>
    <n v="220"/>
    <n v="3"/>
    <n v="177"/>
    <n v="0"/>
    <s v="Decayed Seedlings"/>
    <n v="55"/>
    <n v="0.75"/>
    <n v="44.25"/>
    <n v="0"/>
  </r>
  <r>
    <x v="1"/>
    <x v="6"/>
    <n v="2.17"/>
    <n v="7"/>
    <n v="255"/>
    <s v="N/A"/>
    <s v="N/A"/>
    <n v="1"/>
    <n v="258"/>
    <n v="3"/>
    <n v="139"/>
    <n v="0"/>
    <s v="Insufficient Roots"/>
    <n v="64.5"/>
    <n v="0.75"/>
    <n v="34.75"/>
    <n v="0"/>
  </r>
  <r>
    <x v="2"/>
    <x v="6"/>
    <n v="2.5"/>
    <n v="5"/>
    <n v="243"/>
    <s v="N/A"/>
    <s v="N/A"/>
    <n v="2"/>
    <n v="243"/>
    <n v="0"/>
    <n v="157"/>
    <n v="0"/>
    <s v="N/A"/>
    <n v="60.75"/>
    <n v="0"/>
    <n v="39.25"/>
    <n v="0"/>
  </r>
  <r>
    <x v="0"/>
    <x v="7"/>
    <n v="8"/>
    <n v="6"/>
    <n v="88"/>
    <s v="Ungerminated Seeds"/>
    <s v="N/A"/>
    <n v="2"/>
    <n v="90"/>
    <n v="4"/>
    <n v="232"/>
    <n v="0"/>
    <s v="N/A"/>
    <n v="22.5"/>
    <n v="1"/>
    <n v="58"/>
    <n v="0"/>
  </r>
  <r>
    <x v="1"/>
    <x v="7"/>
    <n v="10"/>
    <n v="6"/>
    <n v="134"/>
    <s v="Ungerminated Seeds"/>
    <s v="N/A"/>
    <n v="3"/>
    <n v="140"/>
    <n v="6"/>
    <n v="254"/>
    <n v="0"/>
    <s v="N/A"/>
    <n v="35"/>
    <n v="1.5"/>
    <n v="63.5"/>
    <n v="0"/>
  </r>
  <r>
    <x v="2"/>
    <x v="7"/>
    <n v="6"/>
    <n v="4"/>
    <n v="124"/>
    <s v="Ungerminated Seeds"/>
    <s v="N/A"/>
    <n v="2"/>
    <n v="124"/>
    <n v="2"/>
    <n v="274"/>
    <n v="0"/>
    <s v="N/A"/>
    <n v="31"/>
    <n v="0.5"/>
    <n v="68.5"/>
    <n v="0"/>
  </r>
  <r>
    <x v="0"/>
    <x v="8"/>
    <n v="13"/>
    <n v="8"/>
    <n v="150"/>
    <s v="N/A"/>
    <s v="N/A"/>
    <n v="3"/>
    <n v="150"/>
    <n v="22"/>
    <n v="228"/>
    <n v="0"/>
    <s v="N/A"/>
    <n v="37.5"/>
    <n v="5.5"/>
    <n v="57"/>
    <n v="0"/>
  </r>
  <r>
    <x v="1"/>
    <x v="8"/>
    <n v="15"/>
    <n v="4"/>
    <n v="106"/>
    <s v="N/A"/>
    <s v="N/A"/>
    <n v="4"/>
    <n v="116"/>
    <n v="20"/>
    <n v="264"/>
    <n v="0"/>
    <s v="N/A"/>
    <n v="29"/>
    <n v="5"/>
    <n v="66"/>
    <n v="0"/>
  </r>
  <r>
    <x v="2"/>
    <x v="8"/>
    <n v="12"/>
    <n v="8"/>
    <n v="178"/>
    <s v="N/A"/>
    <s v="N/A"/>
    <n v="2"/>
    <n v="180"/>
    <n v="10"/>
    <n v="210"/>
    <n v="0"/>
    <s v="N/A"/>
    <n v="45"/>
    <n v="2.5"/>
    <n v="52.5"/>
    <n v="0"/>
  </r>
  <r>
    <x v="0"/>
    <x v="9"/>
    <n v="10"/>
    <n v="3.1"/>
    <n v="184"/>
    <s v="N/A"/>
    <s v="N/A"/>
    <n v="0.36"/>
    <n v="184"/>
    <n v="0"/>
    <n v="216"/>
    <n v="0"/>
    <s v="N/A"/>
    <n v="46"/>
    <n v="0"/>
    <n v="54"/>
    <n v="0"/>
  </r>
  <r>
    <x v="1"/>
    <x v="9"/>
    <n v="10"/>
    <n v="2.17"/>
    <n v="122"/>
    <s v="N/A"/>
    <s v="N/A"/>
    <n v="1.19"/>
    <n v="130"/>
    <n v="22"/>
    <n v="248"/>
    <n v="0"/>
    <s v="Stunted Roots"/>
    <n v="32.5"/>
    <n v="5.5"/>
    <n v="62"/>
    <n v="0"/>
  </r>
  <r>
    <x v="2"/>
    <x v="9"/>
    <n v="12"/>
    <n v="1.37"/>
    <n v="116"/>
    <s v="N/A"/>
    <s v="N/A"/>
    <n v="1.0900000000000001"/>
    <n v="120"/>
    <n v="0"/>
    <n v="280"/>
    <n v="0"/>
    <s v="N/A"/>
    <n v="30"/>
    <n v="0"/>
    <n v="70"/>
    <n v="0"/>
  </r>
  <r>
    <x v="0"/>
    <x v="10"/>
    <n v="6"/>
    <n v="4"/>
    <n v="90"/>
    <s v="N/A"/>
    <s v="N/A"/>
    <n v="6"/>
    <n v="90"/>
    <n v="8"/>
    <n v="302"/>
    <n v="0"/>
    <s v="N/A"/>
    <n v="22.5"/>
    <n v="2"/>
    <n v="75.5"/>
    <n v="0"/>
  </r>
  <r>
    <x v="1"/>
    <x v="10"/>
    <n v="10"/>
    <n v="2"/>
    <n v="136"/>
    <s v="N/A"/>
    <s v="N/A"/>
    <n v="12"/>
    <n v="142"/>
    <n v="12"/>
    <n v="246"/>
    <n v="0"/>
    <s v="N/A"/>
    <n v="35.5"/>
    <n v="3"/>
    <n v="61.5"/>
    <n v="0"/>
  </r>
  <r>
    <x v="2"/>
    <x v="10"/>
    <n v="8"/>
    <n v="4"/>
    <n v="96"/>
    <s v="N/A"/>
    <s v="N/A"/>
    <n v="2"/>
    <n v="96"/>
    <n v="8"/>
    <n v="296"/>
    <n v="0"/>
    <s v="N/A"/>
    <n v="24"/>
    <n v="2"/>
    <n v="74"/>
    <n v="0"/>
  </r>
  <r>
    <x v="0"/>
    <x v="11"/>
    <n v="12.92"/>
    <n v="14.58"/>
    <n v="305"/>
    <s v="N/A"/>
    <s v="N/A"/>
    <n v="8.67"/>
    <n v="307"/>
    <n v="7"/>
    <n v="86"/>
    <n v="0"/>
    <s v="N/A"/>
    <n v="76.75"/>
    <n v="1.75"/>
    <n v="21.5"/>
    <n v="0"/>
  </r>
  <r>
    <x v="1"/>
    <x v="11"/>
    <n v="4"/>
    <n v="6.25"/>
    <n v="260"/>
    <s v="N/A"/>
    <s v="N/A"/>
    <n v="12.42"/>
    <n v="263"/>
    <n v="20"/>
    <n v="117"/>
    <n v="0"/>
    <s v="Root and Cotyledon Decay"/>
    <n v="65.75"/>
    <n v="5"/>
    <n v="29.25"/>
    <n v="0"/>
  </r>
  <r>
    <x v="2"/>
    <x v="11"/>
    <n v="11.33"/>
    <n v="5"/>
    <n v="276"/>
    <s v="N/A"/>
    <s v="N/A"/>
    <n v="9.17"/>
    <n v="279"/>
    <n v="12"/>
    <n v="109"/>
    <n v="0"/>
    <s v="Root and Cotyledon Decay"/>
    <n v="69.75"/>
    <n v="3"/>
    <n v="27.25"/>
    <n v="0"/>
  </r>
  <r>
    <x v="3"/>
    <x v="12"/>
    <n v="9.8330555555555552"/>
    <n v="8.2977777777777781"/>
    <n v="180.22222222222223"/>
    <m/>
    <m/>
    <n v="4.0625"/>
    <n v="186.33333333333334"/>
    <n v="19.583333333333332"/>
    <n v="192.02777777777777"/>
    <n v="0"/>
    <m/>
    <n v="46.583333333333336"/>
    <n v="4.895833333333333"/>
    <n v="48.006944444444443"/>
    <n v="0"/>
  </r>
  <r>
    <x v="4"/>
    <x v="12"/>
    <n v="4.2505944588925741"/>
    <n v="5.1995071805542219"/>
    <n v="63.152926008951198"/>
    <m/>
    <m/>
    <n v="3.4406223481889353"/>
    <n v="61.361406618673776"/>
    <n v="30.26124676142005"/>
    <n v="61.830631617126848"/>
    <n v="0"/>
    <m/>
    <n v="15.55795616396961"/>
    <n v="7.6726264361411101"/>
    <n v="15.676926415129877"/>
    <n v="0"/>
  </r>
  <r>
    <x v="5"/>
    <x v="12"/>
    <n v="14.083650014448128"/>
    <n v="13.497284958331999"/>
    <n v="243.37514823117343"/>
    <m/>
    <m/>
    <n v="7.5031223481889349"/>
    <n v="247.69473995200713"/>
    <n v="49.844580094753383"/>
    <n v="253.85840939490461"/>
    <n v="0"/>
    <m/>
    <n v="62.141289497302949"/>
    <n v="12.568459769474444"/>
    <n v="63.68387085957432"/>
    <n v="0"/>
  </r>
  <r>
    <x v="6"/>
    <x v="12"/>
    <n v="5.5824610966629811"/>
    <n v="3.0982705972235562"/>
    <n v="117.06929621327103"/>
    <m/>
    <m/>
    <n v="0.62187765181106469"/>
    <n v="124.97192671465956"/>
    <n v="-10.677913428086718"/>
    <n v="130.19714616065093"/>
    <n v="0"/>
    <m/>
    <n v="31.025377169363725"/>
    <n v="-2.776793102807777"/>
    <n v="32.330018029314566"/>
    <n v="0"/>
  </r>
  <r>
    <x v="7"/>
    <x v="12"/>
    <n v="18.334244473340704"/>
    <n v="18.696792138886224"/>
    <n v="306.52807424012462"/>
    <m/>
    <m/>
    <n v="10.94374469637787"/>
    <n v="309.05614657068088"/>
    <n v="80.105826856173437"/>
    <n v="315.68904101203145"/>
    <n v="0"/>
    <m/>
    <n v="77.699245661272556"/>
    <n v="20.241086205615552"/>
    <n v="79.360797274704197"/>
    <n v="0"/>
  </r>
  <r>
    <x v="8"/>
    <x v="12"/>
    <n v="1.3318666377704069"/>
    <n v="-2.1012365833306657"/>
    <n v="53.916370204319833"/>
    <m/>
    <m/>
    <n v="-2.8187446963778706"/>
    <n v="63.610520095985791"/>
    <n v="-40.939160189506765"/>
    <n v="68.366514543524076"/>
    <n v="0"/>
    <m/>
    <n v="15.467421005394115"/>
    <n v="-10.449419538948888"/>
    <n v="16.653091614184689"/>
    <n v="0"/>
  </r>
  <r>
    <x v="9"/>
    <x v="12"/>
    <m/>
    <m/>
    <m/>
    <m/>
    <m/>
    <m/>
    <m/>
    <m/>
    <m/>
    <m/>
    <m/>
    <m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9.14"/>
    <n v="16"/>
    <n v="281"/>
    <s v="N/A"/>
    <s v="N/A"/>
    <n v="4"/>
    <n v="287"/>
    <n v="97"/>
    <n v="16"/>
    <n v="0"/>
    <s v="Insufficient Roots; No Roots"/>
    <n v="71.75"/>
    <n v="24.25"/>
    <n v="4"/>
    <n v="0"/>
  </r>
  <r>
    <x v="1"/>
    <x v="0"/>
    <n v="7.71"/>
    <n v="13"/>
    <n v="295"/>
    <s v="N/A"/>
    <s v="N/A"/>
    <n v="4"/>
    <n v="312"/>
    <n v="66"/>
    <n v="22"/>
    <n v="0"/>
    <s v="Insufficient Roots; No Roots"/>
    <n v="78"/>
    <n v="16.5"/>
    <n v="5.5"/>
    <n v="0"/>
  </r>
  <r>
    <x v="2"/>
    <x v="0"/>
    <n v="11.43"/>
    <n v="10"/>
    <n v="308"/>
    <s v="N/A"/>
    <s v="N/A"/>
    <n v="2"/>
    <n v="316"/>
    <n v="48"/>
    <n v="36"/>
    <n v="0"/>
    <s v="Insufficient Roots; No Roots; Shortened Hypocotyls"/>
    <n v="79"/>
    <n v="12"/>
    <n v="9"/>
    <n v="0"/>
  </r>
  <r>
    <x v="0"/>
    <x v="1"/>
    <n v="4.97"/>
    <n v="8.17"/>
    <n v="224"/>
    <s v="Decay at the Point of Attachment; Missing Roots"/>
    <s v="Tangled, Missing Roots; Cotyledons Stuck in Seed Count"/>
    <n v="3.6"/>
    <n v="241"/>
    <n v="120"/>
    <n v="39"/>
    <n v="0"/>
    <s v="Necrosis; Primary Infection; Insufficient Roots"/>
    <n v="60.25"/>
    <n v="30"/>
    <n v="9.75"/>
    <n v="0"/>
  </r>
  <r>
    <x v="1"/>
    <x v="1"/>
    <n v="3.12"/>
    <n v="6.38"/>
    <n v="268"/>
    <s v="Decay at the Point of Attachment; Missing Roots"/>
    <s v="N/A"/>
    <n v="2.5"/>
    <n v="284"/>
    <n v="82"/>
    <n v="34"/>
    <n v="0"/>
    <s v="Watery Hypocotyls; Insufficient Roots; Necrotic Cotyledons"/>
    <n v="71"/>
    <n v="20.5"/>
    <n v="8.5"/>
    <n v="0"/>
  </r>
  <r>
    <x v="2"/>
    <x v="1"/>
    <n v="7.52"/>
    <n v="7.18"/>
    <n v="255"/>
    <s v="Missing Roots; Less Decay than in Between Blotters"/>
    <s v="N/A"/>
    <n v="3.87"/>
    <n v="269"/>
    <n v="78"/>
    <n v="53"/>
    <n v="0"/>
    <s v="Necrosis; Primary Infection; Missing Roots"/>
    <n v="67.25"/>
    <n v="19.5"/>
    <n v="13.25"/>
    <n v="0"/>
  </r>
  <r>
    <x v="0"/>
    <x v="2"/>
    <n v="6.18"/>
    <n v="10"/>
    <n v="221"/>
    <s v="Poor Root Development"/>
    <s v="N/A"/>
    <n v="3.65"/>
    <n v="230"/>
    <n v="133"/>
    <n v="37"/>
    <n v="0"/>
    <s v="No Shoot/Root Development; Poor Root Development; Necrosis"/>
    <n v="57.5"/>
    <n v="33.25"/>
    <n v="9.25"/>
    <n v="0"/>
  </r>
  <r>
    <x v="1"/>
    <x v="2"/>
    <n v="10.58"/>
    <n v="10.28"/>
    <n v="276"/>
    <s v="Poor Root Development"/>
    <s v="N/A"/>
    <n v="2.4500000000000002"/>
    <n v="283"/>
    <n v="99"/>
    <n v="18"/>
    <n v="0"/>
    <s v="No or Poor Root Development; Watery Seedlings"/>
    <n v="70.75"/>
    <n v="24.75"/>
    <n v="4.5"/>
    <n v="0"/>
  </r>
  <r>
    <x v="2"/>
    <x v="2"/>
    <n v="5.65"/>
    <n v="8.3000000000000007"/>
    <n v="251"/>
    <s v="Poor Root/Shoot Development"/>
    <s v="N/A"/>
    <n v="3.38"/>
    <n v="266"/>
    <n v="104"/>
    <n v="30"/>
    <n v="0"/>
    <s v="No Shoot/Root Development; Decayed Seedlings"/>
    <n v="66.5"/>
    <n v="26"/>
    <n v="7.5"/>
    <n v="0"/>
  </r>
  <r>
    <x v="0"/>
    <x v="3"/>
    <n v="8.23"/>
    <n v="17.97"/>
    <n v="177"/>
    <s v="See Notes"/>
    <s v="See Notes"/>
    <n v="8.2799999999999994"/>
    <n v="203"/>
    <n v="165"/>
    <n v="32"/>
    <n v="0"/>
    <s v="No Root Development; Decayed Hypocotyls"/>
    <n v="50.75"/>
    <n v="41.25"/>
    <n v="8"/>
    <n v="0"/>
  </r>
  <r>
    <x v="1"/>
    <x v="3"/>
    <n v="12.12"/>
    <n v="14.12"/>
    <n v="229"/>
    <s v="See Notes"/>
    <s v="See Notes"/>
    <n v="8.6300000000000008"/>
    <n v="284"/>
    <n v="88"/>
    <n v="28"/>
    <n v="0"/>
    <s v="Missing or Insufficient Roots; Water Hypocotyls; Decayed Cotyledons"/>
    <n v="71"/>
    <n v="22"/>
    <n v="7"/>
    <n v="0"/>
  </r>
  <r>
    <x v="2"/>
    <x v="3"/>
    <n v="6.8"/>
    <n v="13.2"/>
    <n v="129"/>
    <s v="See Notes"/>
    <s v="See Notes"/>
    <n v="12.45"/>
    <n v="174"/>
    <n v="189"/>
    <n v="37"/>
    <n v="0"/>
    <s v="Missing or Insufficient Roots; Decayed Cotyledons"/>
    <n v="43.5"/>
    <n v="47.25"/>
    <n v="9.25"/>
    <n v="0"/>
  </r>
  <r>
    <x v="0"/>
    <x v="4"/>
    <n v="15"/>
    <n v="22"/>
    <n v="236"/>
    <s v="N/A"/>
    <s v="N/A"/>
    <n v="3"/>
    <n v="236"/>
    <n v="126"/>
    <n v="38"/>
    <n v="0"/>
    <s v="N/A"/>
    <n v="59"/>
    <n v="31.5"/>
    <n v="9.5"/>
    <n v="0"/>
  </r>
  <r>
    <x v="1"/>
    <x v="4"/>
    <n v="15"/>
    <n v="25"/>
    <n v="246"/>
    <s v="N/A"/>
    <s v="N/A"/>
    <n v="4"/>
    <n v="278"/>
    <n v="106"/>
    <n v="46"/>
    <n v="0"/>
    <s v="Insufficient Roots"/>
    <n v="69.5"/>
    <n v="26.5"/>
    <n v="11.5"/>
    <n v="0"/>
  </r>
  <r>
    <x v="2"/>
    <x v="4"/>
    <n v="10"/>
    <n v="14"/>
    <n v="243"/>
    <s v="N/A"/>
    <s v="N/A"/>
    <n v="4"/>
    <n v="252"/>
    <n v="94"/>
    <n v="54"/>
    <n v="0"/>
    <s v="Stunted Roots"/>
    <n v="63"/>
    <n v="23.5"/>
    <n v="13.5"/>
    <n v="0"/>
  </r>
  <r>
    <x v="0"/>
    <x v="5"/>
    <n v="19.62"/>
    <n v="21.22"/>
    <n v="303"/>
    <s v="N/A"/>
    <s v="N/A"/>
    <n v="3.95"/>
    <n v="318"/>
    <n v="64"/>
    <n v="18"/>
    <n v="0"/>
    <s v="N/A"/>
    <n v="79.5"/>
    <n v="16"/>
    <n v="4.5"/>
    <n v="0"/>
  </r>
  <r>
    <x v="1"/>
    <x v="5"/>
    <n v="16.72"/>
    <n v="15.42"/>
    <n v="309"/>
    <s v="N/A"/>
    <s v="N/A"/>
    <n v="2.58"/>
    <n v="313"/>
    <n v="55"/>
    <n v="32"/>
    <n v="0"/>
    <s v="N/A"/>
    <n v="78.25"/>
    <n v="13.75"/>
    <n v="8"/>
    <n v="0"/>
  </r>
  <r>
    <x v="2"/>
    <x v="5"/>
    <n v="17.93"/>
    <n v="22.03"/>
    <n v="315"/>
    <s v="N/A"/>
    <s v="N/A"/>
    <n v="2.93"/>
    <n v="327"/>
    <n v="59"/>
    <n v="14"/>
    <n v="0"/>
    <s v="N/A"/>
    <n v="81.75"/>
    <n v="14.75"/>
    <n v="3.5"/>
    <n v="0"/>
  </r>
  <r>
    <x v="0"/>
    <x v="6"/>
    <n v="3"/>
    <n v="5.75"/>
    <n v="345"/>
    <s v="N/A"/>
    <s v="N/A"/>
    <n v="1.5"/>
    <n v="346"/>
    <n v="9"/>
    <n v="45"/>
    <n v="0"/>
    <s v="N/A"/>
    <n v="86.5"/>
    <n v="2.25"/>
    <n v="11.25"/>
    <n v="0"/>
  </r>
  <r>
    <x v="1"/>
    <x v="6"/>
    <n v="2.17"/>
    <n v="7"/>
    <n v="316"/>
    <s v="N/A"/>
    <s v="N/A"/>
    <n v="1"/>
    <n v="320"/>
    <n v="39"/>
    <n v="41"/>
    <n v="0"/>
    <s v="Insufficient Roots"/>
    <n v="80"/>
    <n v="9.75"/>
    <n v="10.25"/>
    <n v="0"/>
  </r>
  <r>
    <x v="2"/>
    <x v="6"/>
    <n v="2.5"/>
    <n v="5"/>
    <n v="325"/>
    <s v="N/A"/>
    <s v="N/A"/>
    <n v="2"/>
    <n v="331"/>
    <n v="18"/>
    <n v="51"/>
    <n v="0"/>
    <s v="Insufficient Roots; Decayed Seedlings"/>
    <n v="82.75"/>
    <n v="4.5"/>
    <n v="12.75"/>
    <n v="0"/>
  </r>
  <r>
    <x v="0"/>
    <x v="7"/>
    <n v="6"/>
    <n v="10"/>
    <n v="314"/>
    <s v="Ungerminated Seeds"/>
    <s v="N/A"/>
    <n v="3"/>
    <n v="332"/>
    <n v="56"/>
    <n v="12"/>
    <n v="0"/>
    <s v="Insufficient Roots; No Roots"/>
    <n v="83"/>
    <n v="14"/>
    <n v="3"/>
    <n v="0"/>
  </r>
  <r>
    <x v="1"/>
    <x v="7"/>
    <n v="12"/>
    <n v="12"/>
    <n v="328"/>
    <s v="Ungerminated Seeds"/>
    <s v="N/A"/>
    <n v="4"/>
    <n v="346"/>
    <n v="38"/>
    <n v="16"/>
    <n v="0"/>
    <s v="Insufficient Roots; No Roots"/>
    <n v="86.5"/>
    <n v="9.5"/>
    <n v="4"/>
    <n v="0"/>
  </r>
  <r>
    <x v="2"/>
    <x v="7"/>
    <n v="4"/>
    <n v="8"/>
    <n v="314"/>
    <s v="Ungerminated Seeds"/>
    <s v="N/A"/>
    <n v="2"/>
    <n v="324"/>
    <n v="68"/>
    <n v="8"/>
    <n v="0"/>
    <s v="Insufficient Roots; No Roots"/>
    <n v="81"/>
    <n v="17"/>
    <n v="2"/>
    <n v="0"/>
  </r>
  <r>
    <x v="0"/>
    <x v="8"/>
    <n v="12"/>
    <n v="11"/>
    <n v="280"/>
    <s v="N/A"/>
    <s v="N/A"/>
    <n v="3"/>
    <n v="280"/>
    <n v="90"/>
    <n v="30"/>
    <n v="0"/>
    <s v="No Hypocotyl Growth"/>
    <n v="70"/>
    <n v="22.5"/>
    <n v="7.5"/>
    <n v="0"/>
  </r>
  <r>
    <x v="1"/>
    <x v="8"/>
    <n v="15"/>
    <n v="8"/>
    <n v="298"/>
    <s v="N/A"/>
    <s v="N/A"/>
    <n v="4"/>
    <n v="324"/>
    <n v="50"/>
    <n v="26"/>
    <n v="0"/>
    <s v="N/A"/>
    <n v="81"/>
    <n v="12.5"/>
    <n v="6.5"/>
    <n v="0"/>
  </r>
  <r>
    <x v="2"/>
    <x v="8"/>
    <n v="10"/>
    <n v="10"/>
    <n v="276"/>
    <s v="N/A"/>
    <s v="N/A"/>
    <n v="4"/>
    <n v="290"/>
    <n v="92"/>
    <n v="18"/>
    <n v="0"/>
    <s v="No Hypocotyl Growth"/>
    <n v="72.5"/>
    <n v="23"/>
    <n v="4.5"/>
    <n v="0"/>
  </r>
  <r>
    <x v="0"/>
    <x v="9"/>
    <n v="8"/>
    <n v="4.78"/>
    <n v="314"/>
    <s v="N/A"/>
    <s v="N/A"/>
    <n v="1.01"/>
    <n v="344"/>
    <n v="0"/>
    <n v="56"/>
    <n v="0"/>
    <s v="N/A"/>
    <n v="86"/>
    <n v="0"/>
    <n v="14"/>
    <n v="0"/>
  </r>
  <r>
    <x v="1"/>
    <x v="9"/>
    <n v="12"/>
    <n v="3.42"/>
    <n v="244"/>
    <s v="N/A"/>
    <s v="N/A"/>
    <n v="1.48"/>
    <n v="332"/>
    <n v="6"/>
    <n v="62"/>
    <n v="0"/>
    <s v="N/A"/>
    <n v="83"/>
    <n v="1.5"/>
    <n v="15.5"/>
    <n v="0"/>
  </r>
  <r>
    <x v="2"/>
    <x v="9"/>
    <n v="12"/>
    <n v="3.04"/>
    <n v="264"/>
    <s v="N/A"/>
    <s v="N/A"/>
    <n v="1.04"/>
    <n v="310"/>
    <n v="36"/>
    <n v="54"/>
    <n v="0"/>
    <s v="N/A"/>
    <n v="77.5"/>
    <n v="9"/>
    <n v="13.5"/>
    <n v="0"/>
  </r>
  <r>
    <x v="0"/>
    <x v="10"/>
    <n v="8"/>
    <n v="10"/>
    <n v="288"/>
    <s v="N/A"/>
    <s v="N/A"/>
    <n v="10"/>
    <n v="318"/>
    <n v="46"/>
    <n v="36"/>
    <n v="0"/>
    <s v="Insufficient Roots"/>
    <n v="79.5"/>
    <n v="11.5"/>
    <n v="9"/>
    <n v="0"/>
  </r>
  <r>
    <x v="1"/>
    <x v="10"/>
    <n v="10"/>
    <n v="12"/>
    <n v="316"/>
    <s v="N/A"/>
    <s v="Terminated @ First Count"/>
    <n v="12"/>
    <n v="316"/>
    <n v="70"/>
    <n v="10"/>
    <n v="4"/>
    <s v="Insufficient Roots"/>
    <n v="79"/>
    <n v="17.5"/>
    <n v="2.5"/>
    <n v="1"/>
  </r>
  <r>
    <x v="2"/>
    <x v="10"/>
    <n v="8"/>
    <n v="8"/>
    <n v="300"/>
    <s v="N/A"/>
    <s v="N/A"/>
    <n v="8"/>
    <n v="304"/>
    <n v="52"/>
    <n v="44"/>
    <n v="0"/>
    <s v="N/A"/>
    <n v="76"/>
    <n v="13"/>
    <n v="11"/>
    <n v="0"/>
  </r>
  <r>
    <x v="0"/>
    <x v="11"/>
    <n v="12.25"/>
    <n v="15.73"/>
    <n v="350"/>
    <s v="N/A"/>
    <s v="N/A"/>
    <n v="9.5"/>
    <n v="358"/>
    <n v="37"/>
    <n v="5"/>
    <n v="0"/>
    <s v="Insufficient Roots"/>
    <n v="89.5"/>
    <n v="9.25"/>
    <n v="1.25"/>
    <n v="0"/>
  </r>
  <r>
    <x v="1"/>
    <x v="11"/>
    <n v="4"/>
    <n v="6.5"/>
    <n v="326"/>
    <s v="N/A"/>
    <s v="N/A"/>
    <n v="10"/>
    <n v="333"/>
    <n v="53"/>
    <n v="14"/>
    <n v="0"/>
    <s v="Insufficient Roots"/>
    <n v="83.25"/>
    <n v="13.25"/>
    <n v="3.5"/>
    <n v="0"/>
  </r>
  <r>
    <x v="2"/>
    <x v="11"/>
    <n v="13.42"/>
    <n v="6.92"/>
    <n v="332"/>
    <s v="N/A"/>
    <s v="N/A"/>
    <n v="6.33"/>
    <n v="354"/>
    <n v="44"/>
    <n v="2"/>
    <n v="0"/>
    <s v="Insufficient Roots"/>
    <n v="88.5"/>
    <n v="11"/>
    <n v="0.5"/>
    <n v="0"/>
  </r>
  <r>
    <x v="3"/>
    <x v="12"/>
    <n v="9.5016666666666669"/>
    <n v="11.150277777777779"/>
    <n v="280.44444444444446"/>
    <m/>
    <m/>
    <n v="4.5313888888888894"/>
    <n v="298.19444444444446"/>
    <n v="71.583333333333329"/>
    <n v="30.944444444444443"/>
    <n v="0.1111111111111111"/>
    <m/>
    <n v="74.548611111111114"/>
    <n v="17.895833333333332"/>
    <n v="7.7361111111111107"/>
    <n v="2.7777777777777776E-2"/>
  </r>
  <r>
    <x v="4"/>
    <x v="12"/>
    <n v="4.4864822363565491"/>
    <n v="5.4696050973205468"/>
    <n v="47.510266225579073"/>
    <m/>
    <m/>
    <n v="3.1689269502266866"/>
    <n v="42.306959924162221"/>
    <n v="41.403418404227878"/>
    <n v="15.77963604080421"/>
    <n v="0.65734219812217953"/>
    <m/>
    <n v="10.72677215536044"/>
    <n v="10.497682567391447"/>
    <n v="4.0008679613859348"/>
    <n v="0.16666666666666666"/>
  </r>
  <r>
    <x v="5"/>
    <x v="12"/>
    <n v="13.988148903023216"/>
    <n v="16.619882875098327"/>
    <n v="327.95471067002353"/>
    <m/>
    <m/>
    <n v="7.7003158391155759"/>
    <n v="340.5014043686067"/>
    <n v="112.98675173756121"/>
    <n v="46.724080485248649"/>
    <n v="0.76845330923329058"/>
    <m/>
    <n v="85.27538326647155"/>
    <n v="28.393515900724779"/>
    <n v="11.736979072497046"/>
    <n v="0.19444444444444442"/>
  </r>
  <r>
    <x v="6"/>
    <x v="12"/>
    <n v="5.0151844303101178"/>
    <n v="5.6806726804572323"/>
    <n v="232.93417821886538"/>
    <m/>
    <m/>
    <n v="1.3624619386622028"/>
    <n v="255.88748452028224"/>
    <n v="30.17991492910545"/>
    <n v="15.164808403640233"/>
    <n v="-0.54623108701106848"/>
    <m/>
    <n v="63.821838955750678"/>
    <n v="7.3981507659418853"/>
    <n v="3.7352431497251759"/>
    <n v="-0.1388888888888889"/>
  </r>
  <r>
    <x v="7"/>
    <x v="12"/>
    <n v="18.474631139379767"/>
    <n v="22.089487972418873"/>
    <n v="375.4649768956026"/>
    <m/>
    <m/>
    <n v="10.869242789342263"/>
    <n v="382.80836429276889"/>
    <n v="154.3901701417891"/>
    <n v="62.503716526052862"/>
    <n v="1.4257955073554702"/>
    <m/>
    <n v="96.002155421831986"/>
    <n v="38.891198468116229"/>
    <n v="15.73784703388298"/>
    <n v="0.3611111111111111"/>
  </r>
  <r>
    <x v="8"/>
    <x v="12"/>
    <n v="0.52870219395356877"/>
    <n v="0.2110675831366855"/>
    <n v="185.42391199328631"/>
    <m/>
    <m/>
    <n v="-1.8064650115644838"/>
    <n v="213.58052459612003"/>
    <n v="-11.223503475122428"/>
    <n v="-0.6148276371639767"/>
    <n v="-1.2035732851332479"/>
    <m/>
    <n v="53.095066800390235"/>
    <n v="-3.0995318014495616"/>
    <n v="-0.26562481166075891"/>
    <n v="-0.30555555555555552"/>
  </r>
  <r>
    <x v="9"/>
    <x v="12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7331E4-D39D-405E-B3DC-124C942D98C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0" firstDataRow="1" firstDataCol="1"/>
  <pivotFields count="17">
    <pivotField axis="axisRow" showAll="0">
      <items count="11">
        <item h="1" x="6"/>
        <item h="1" x="8"/>
        <item h="1" x="5"/>
        <item h="1" x="7"/>
        <item h="1" x="3"/>
        <item x="0"/>
        <item x="1"/>
        <item h="1" x="4"/>
        <item x="2"/>
        <item h="1" x="9"/>
        <item t="default"/>
      </items>
    </pivotField>
    <pivotField showAll="0" sortType="ascending">
      <items count="14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dataField="1" showAll="0">
      <items count="36">
        <item x="33"/>
        <item x="15"/>
        <item x="25"/>
        <item x="6"/>
        <item x="29"/>
        <item x="22"/>
        <item x="21"/>
        <item x="2"/>
        <item x="31"/>
        <item x="26"/>
        <item x="1"/>
        <item x="23"/>
        <item x="10"/>
        <item x="19"/>
        <item x="7"/>
        <item x="3"/>
        <item x="0"/>
        <item x="16"/>
        <item x="28"/>
        <item x="12"/>
        <item x="20"/>
        <item x="11"/>
        <item x="18"/>
        <item x="27"/>
        <item x="8"/>
        <item x="30"/>
        <item x="9"/>
        <item x="4"/>
        <item x="14"/>
        <item x="13"/>
        <item x="17"/>
        <item x="24"/>
        <item x="5"/>
        <item x="32"/>
        <item x="34"/>
        <item t="default"/>
      </items>
    </pivotField>
    <pivotField dataField="1" showAll="0"/>
    <pivotField showAll="0">
      <items count="34">
        <item x="27"/>
        <item x="3"/>
        <item x="21"/>
        <item x="31"/>
        <item x="22"/>
        <item x="4"/>
        <item x="2"/>
        <item x="29"/>
        <item x="17"/>
        <item x="1"/>
        <item x="16"/>
        <item x="26"/>
        <item x="13"/>
        <item x="15"/>
        <item x="12"/>
        <item x="8"/>
        <item x="20"/>
        <item x="7"/>
        <item x="19"/>
        <item x="9"/>
        <item x="11"/>
        <item x="24"/>
        <item x="25"/>
        <item x="6"/>
        <item x="5"/>
        <item x="0"/>
        <item x="23"/>
        <item x="18"/>
        <item x="10"/>
        <item x="14"/>
        <item x="28"/>
        <item x="30"/>
        <item x="3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 v="5"/>
    </i>
    <i>
      <x v="6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ime to Plant (In Minutes)" fld="2" subtotal="average" baseField="0" baseItem="5"/>
    <dataField name="Average of Time for First Count (7Days)" fld="3" subtotal="average" baseField="0" baseItem="5"/>
    <dataField name="Average of Time for Final Count (14 Days)" fld="7" subtotal="average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48C2CA-670E-4079-96D0-E27CE516FDCA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0" firstDataRow="1" firstDataCol="1"/>
  <pivotFields count="17">
    <pivotField axis="axisRow" showAll="0">
      <items count="11">
        <item h="1" x="6"/>
        <item h="1" x="8"/>
        <item h="1" x="5"/>
        <item h="1" x="7"/>
        <item h="1" x="3"/>
        <item x="0"/>
        <item x="1"/>
        <item h="1" x="4"/>
        <item x="2"/>
        <item h="1" x="9"/>
        <item t="default"/>
      </items>
    </pivotField>
    <pivotField showAll="0">
      <items count="14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dataField="1" showAll="0">
      <items count="35">
        <item x="32"/>
        <item x="18"/>
        <item x="19"/>
        <item x="17"/>
        <item x="26"/>
        <item x="28"/>
        <item x="8"/>
        <item x="5"/>
        <item x="3"/>
        <item x="30"/>
        <item x="6"/>
        <item x="21"/>
        <item x="11"/>
        <item x="1"/>
        <item x="20"/>
        <item x="9"/>
        <item x="0"/>
        <item x="13"/>
        <item x="27"/>
        <item x="4"/>
        <item x="2"/>
        <item x="24"/>
        <item x="7"/>
        <item x="25"/>
        <item x="22"/>
        <item x="29"/>
        <item x="10"/>
        <item x="12"/>
        <item x="15"/>
        <item x="16"/>
        <item x="23"/>
        <item x="31"/>
        <item x="14"/>
        <item x="33"/>
        <item t="default"/>
      </items>
    </pivotField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 v="5"/>
    </i>
    <i>
      <x v="6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ime to Plant (In Minutes)" fld="2" subtotal="average" baseField="0" baseItem="5"/>
    <dataField name="Average of Time for First Count (7Days)" fld="3" subtotal="average" baseField="0" baseItem="5"/>
    <dataField name="Average of Time for Final Count (14 Days)" fld="7" subtotal="average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592949-1324-4EFE-8DD9-441D59D4ADF2}" name="PivotTable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0" firstDataRow="1" firstDataCol="1"/>
  <pivotFields count="17">
    <pivotField axis="axisRow" showAll="0">
      <items count="11">
        <item h="1" x="6"/>
        <item h="1" x="8"/>
        <item h="1" x="5"/>
        <item h="1" x="7"/>
        <item h="1" x="3"/>
        <item x="0"/>
        <item x="1"/>
        <item h="1" x="4"/>
        <item x="2"/>
        <item h="1" x="9"/>
        <item t="default"/>
      </items>
    </pivotField>
    <pivotField showAll="0">
      <items count="14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 v="5"/>
    </i>
    <i>
      <x v="6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ime to Plant (In Minutes)" fld="2" subtotal="average" baseField="0" baseItem="5"/>
    <dataField name="Average of Time for First Count (7Days)" fld="3" subtotal="average" baseField="0" baseItem="5"/>
    <dataField name="Average of Time for Final Count (14 Days)" fld="7" subtotal="average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068C84-B068-42AF-93A4-D484F991F892}" name="PivotTable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0" firstDataRow="1" firstDataCol="1"/>
  <pivotFields count="17">
    <pivotField axis="axisRow" showAll="0">
      <items count="11">
        <item h="1" x="6"/>
        <item h="1" x="8"/>
        <item h="1" x="5"/>
        <item h="1" x="7"/>
        <item h="1" x="3"/>
        <item x="0"/>
        <item x="1"/>
        <item h="1" x="4"/>
        <item x="2"/>
        <item h="1" x="9"/>
        <item t="default"/>
      </items>
    </pivotField>
    <pivotField showAll="0">
      <items count="14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 v="5"/>
    </i>
    <i>
      <x v="6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ime to Plant (In Minutes)" fld="2" subtotal="average" baseField="0" baseItem="8"/>
    <dataField name="Average of Time for First Count (7Days)" fld="3" subtotal="average" baseField="0" baseItem="8"/>
    <dataField name="Average of Time for Final Count (14 Days)" fld="7" subtotal="average" baseField="0" baseItem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00C21D-45CE-4C6B-B075-F63BD31E1765}" name="PivotTable7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0" firstDataRow="1" firstDataCol="1"/>
  <pivotFields count="17">
    <pivotField axis="axisRow" showAll="0">
      <items count="11">
        <item h="1" x="6"/>
        <item h="1" x="8"/>
        <item h="1" x="5"/>
        <item h="1" x="7"/>
        <item h="1" x="3"/>
        <item x="0"/>
        <item x="1"/>
        <item h="1" x="4"/>
        <item x="2"/>
        <item h="1" x="9"/>
        <item t="default"/>
      </items>
    </pivotField>
    <pivotField showAll="0">
      <items count="14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 v="5"/>
    </i>
    <i>
      <x v="6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ime to Plant (In Minutes)" fld="2" subtotal="average" baseField="0" baseItem="5"/>
    <dataField name="Average of Time for Final Count (14 Days)" fld="7" subtotal="average" baseField="0" baseItem="5"/>
    <dataField name="Average of Time for First Count (7Days)" fld="3" subtotal="average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BFC122-9F4D-4859-A41B-607D58A0BD10}" name="PivotTable9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0" firstDataRow="1" firstDataCol="1"/>
  <pivotFields count="17">
    <pivotField axis="axisRow" showAll="0">
      <items count="11">
        <item h="1" x="6"/>
        <item h="1" x="8"/>
        <item h="1" x="5"/>
        <item h="1" x="7"/>
        <item h="1" x="3"/>
        <item x="0"/>
        <item x="1"/>
        <item h="1" x="4"/>
        <item x="2"/>
        <item h="1" x="9"/>
        <item t="default"/>
      </items>
    </pivotField>
    <pivotField showAll="0">
      <items count="14">
        <item x="0"/>
        <item x="9"/>
        <item x="10"/>
        <item x="11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 v="5"/>
    </i>
    <i>
      <x v="6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ime to Plant (In Minutes)" fld="2" subtotal="average" baseField="0" baseItem="5"/>
    <dataField name="Average of Time for First Count (7Days)" fld="3" subtotal="average" baseField="0" baseItem="5"/>
    <dataField name="Average of Time for Final Count (14 Days)" fld="7" subtotal="average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"/>
  <sheetViews>
    <sheetView tabSelected="1" view="pageBreakPreview" topLeftCell="A10" zoomScale="60" zoomScaleNormal="70" workbookViewId="0">
      <selection activeCell="C15" sqref="C15:D15"/>
    </sheetView>
  </sheetViews>
  <sheetFormatPr defaultRowHeight="15" x14ac:dyDescent="0.25"/>
  <cols>
    <col min="1" max="10" width="12.7109375" customWidth="1"/>
    <col min="11" max="11" width="5.7109375" customWidth="1"/>
    <col min="12" max="21" width="12.7109375" customWidth="1"/>
    <col min="22" max="22" width="5.7109375" customWidth="1"/>
    <col min="23" max="32" width="12.7109375" customWidth="1"/>
  </cols>
  <sheetData>
    <row r="1" spans="1:32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L1" s="33" t="s">
        <v>7</v>
      </c>
      <c r="M1" s="33"/>
      <c r="N1" s="33"/>
      <c r="O1" s="33"/>
      <c r="P1" s="33"/>
      <c r="Q1" s="33"/>
      <c r="R1" s="33"/>
      <c r="S1" s="33"/>
      <c r="T1" s="33"/>
      <c r="U1" s="33"/>
      <c r="W1" s="33" t="s">
        <v>7</v>
      </c>
      <c r="X1" s="33"/>
      <c r="Y1" s="33"/>
      <c r="Z1" s="33"/>
      <c r="AA1" s="33"/>
      <c r="AB1" s="33"/>
      <c r="AC1" s="33"/>
      <c r="AD1" s="33"/>
      <c r="AE1" s="33"/>
      <c r="AF1" s="33"/>
    </row>
    <row r="2" spans="1:32" ht="18.75" x14ac:dyDescent="0.3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L2" s="33" t="s">
        <v>8</v>
      </c>
      <c r="M2" s="33"/>
      <c r="N2" s="33"/>
      <c r="O2" s="33"/>
      <c r="P2" s="33"/>
      <c r="Q2" s="33"/>
      <c r="R2" s="33"/>
      <c r="S2" s="33"/>
      <c r="T2" s="33"/>
      <c r="U2" s="33"/>
      <c r="W2" s="33" t="s">
        <v>8</v>
      </c>
      <c r="X2" s="33"/>
      <c r="Y2" s="33"/>
      <c r="Z2" s="33"/>
      <c r="AA2" s="33"/>
      <c r="AB2" s="33"/>
      <c r="AC2" s="33"/>
      <c r="AD2" s="33"/>
      <c r="AE2" s="33"/>
      <c r="AF2" s="33"/>
    </row>
    <row r="3" spans="1:32" ht="38.1" customHeight="1" thickBot="1" x14ac:dyDescent="0.35">
      <c r="A3" s="105" t="s">
        <v>33</v>
      </c>
      <c r="B3" s="105"/>
      <c r="C3" s="105"/>
      <c r="D3" s="105"/>
      <c r="E3" s="105"/>
      <c r="F3" s="105"/>
      <c r="G3" s="105"/>
      <c r="H3" s="105"/>
      <c r="I3" s="105"/>
      <c r="J3" s="105"/>
      <c r="L3" s="105" t="s">
        <v>33</v>
      </c>
      <c r="M3" s="105"/>
      <c r="N3" s="105"/>
      <c r="O3" s="105"/>
      <c r="P3" s="105"/>
      <c r="Q3" s="105"/>
      <c r="R3" s="105"/>
      <c r="S3" s="105"/>
      <c r="T3" s="105"/>
      <c r="U3" s="105"/>
      <c r="W3" s="105" t="s">
        <v>33</v>
      </c>
      <c r="X3" s="105"/>
      <c r="Y3" s="105"/>
      <c r="Z3" s="105"/>
      <c r="AA3" s="105"/>
      <c r="AB3" s="105"/>
      <c r="AC3" s="105"/>
      <c r="AD3" s="105"/>
      <c r="AE3" s="105"/>
      <c r="AF3" s="105"/>
    </row>
    <row r="4" spans="1:32" ht="22.5" customHeight="1" x14ac:dyDescent="0.25">
      <c r="A4" s="66" t="s">
        <v>4</v>
      </c>
      <c r="B4" s="64"/>
      <c r="C4" s="64"/>
      <c r="D4" s="64"/>
      <c r="E4" s="64"/>
      <c r="F4" s="64"/>
      <c r="G4" s="64"/>
      <c r="H4" s="64"/>
      <c r="I4" s="64"/>
      <c r="J4" s="65"/>
      <c r="L4" s="66" t="s">
        <v>4</v>
      </c>
      <c r="M4" s="64"/>
      <c r="N4" s="64"/>
      <c r="O4" s="64"/>
      <c r="P4" s="64"/>
      <c r="Q4" s="64"/>
      <c r="R4" s="64"/>
      <c r="S4" s="64"/>
      <c r="T4" s="64"/>
      <c r="U4" s="65"/>
      <c r="W4" s="66" t="s">
        <v>4</v>
      </c>
      <c r="X4" s="64"/>
      <c r="Y4" s="64"/>
      <c r="Z4" s="64"/>
      <c r="AA4" s="64"/>
      <c r="AB4" s="64"/>
      <c r="AC4" s="64"/>
      <c r="AD4" s="64"/>
      <c r="AE4" s="64"/>
      <c r="AF4" s="65"/>
    </row>
    <row r="5" spans="1:32" ht="22.5" customHeight="1" x14ac:dyDescent="0.25">
      <c r="A5" s="67" t="s">
        <v>9</v>
      </c>
      <c r="B5" s="68"/>
      <c r="C5" s="68"/>
      <c r="D5" s="68"/>
      <c r="E5" s="68"/>
      <c r="F5" s="68"/>
      <c r="G5" s="68"/>
      <c r="H5" s="68"/>
      <c r="I5" s="68"/>
      <c r="J5" s="81"/>
      <c r="L5" s="67" t="s">
        <v>9</v>
      </c>
      <c r="M5" s="68"/>
      <c r="N5" s="68"/>
      <c r="O5" s="68"/>
      <c r="P5" s="68"/>
      <c r="Q5" s="68"/>
      <c r="R5" s="68"/>
      <c r="S5" s="68"/>
      <c r="T5" s="68"/>
      <c r="U5" s="81"/>
      <c r="W5" s="67" t="s">
        <v>9</v>
      </c>
      <c r="X5" s="68"/>
      <c r="Y5" s="68"/>
      <c r="Z5" s="68"/>
      <c r="AA5" s="68"/>
      <c r="AB5" s="68"/>
      <c r="AC5" s="68"/>
      <c r="AD5" s="68"/>
      <c r="AE5" s="68"/>
      <c r="AF5" s="81"/>
    </row>
    <row r="6" spans="1:32" ht="22.5" customHeight="1" x14ac:dyDescent="0.25">
      <c r="A6" s="67" t="s">
        <v>27</v>
      </c>
      <c r="B6" s="68"/>
      <c r="C6" s="68"/>
      <c r="D6" s="68"/>
      <c r="E6" s="68"/>
      <c r="F6" s="68"/>
      <c r="G6" s="68"/>
      <c r="H6" s="68"/>
      <c r="I6" s="68"/>
      <c r="J6" s="81"/>
      <c r="L6" s="67" t="s">
        <v>27</v>
      </c>
      <c r="M6" s="68"/>
      <c r="N6" s="68"/>
      <c r="O6" s="68"/>
      <c r="P6" s="68"/>
      <c r="Q6" s="68"/>
      <c r="R6" s="68"/>
      <c r="S6" s="68"/>
      <c r="T6" s="68"/>
      <c r="U6" s="81"/>
      <c r="W6" s="67" t="s">
        <v>27</v>
      </c>
      <c r="X6" s="68"/>
      <c r="Y6" s="68"/>
      <c r="Z6" s="68"/>
      <c r="AA6" s="68"/>
      <c r="AB6" s="68"/>
      <c r="AC6" s="68"/>
      <c r="AD6" s="68"/>
      <c r="AE6" s="68"/>
      <c r="AF6" s="81"/>
    </row>
    <row r="7" spans="1:32" ht="22.5" customHeight="1" x14ac:dyDescent="0.25">
      <c r="A7" s="67" t="s">
        <v>10</v>
      </c>
      <c r="B7" s="68"/>
      <c r="C7" s="68"/>
      <c r="D7" s="68"/>
      <c r="E7" s="68"/>
      <c r="F7" s="68"/>
      <c r="G7" s="68"/>
      <c r="H7" s="68"/>
      <c r="I7" s="68"/>
      <c r="J7" s="81"/>
      <c r="L7" s="67" t="s">
        <v>10</v>
      </c>
      <c r="M7" s="68"/>
      <c r="N7" s="68"/>
      <c r="O7" s="68"/>
      <c r="P7" s="68"/>
      <c r="Q7" s="68"/>
      <c r="R7" s="68"/>
      <c r="S7" s="68"/>
      <c r="T7" s="68"/>
      <c r="U7" s="81"/>
      <c r="W7" s="67" t="s">
        <v>10</v>
      </c>
      <c r="X7" s="68"/>
      <c r="Y7" s="68"/>
      <c r="Z7" s="68"/>
      <c r="AA7" s="68"/>
      <c r="AB7" s="68"/>
      <c r="AC7" s="68"/>
      <c r="AD7" s="68"/>
      <c r="AE7" s="68"/>
      <c r="AF7" s="81"/>
    </row>
    <row r="8" spans="1:32" ht="22.5" customHeight="1" x14ac:dyDescent="0.25">
      <c r="A8" s="67" t="s">
        <v>11</v>
      </c>
      <c r="B8" s="68"/>
      <c r="C8" s="68"/>
      <c r="D8" s="68"/>
      <c r="E8" s="68"/>
      <c r="F8" s="68"/>
      <c r="G8" s="68"/>
      <c r="H8" s="68"/>
      <c r="I8" s="68"/>
      <c r="J8" s="81"/>
      <c r="L8" s="67" t="s">
        <v>11</v>
      </c>
      <c r="M8" s="68"/>
      <c r="N8" s="68"/>
      <c r="O8" s="68"/>
      <c r="P8" s="68"/>
      <c r="Q8" s="68"/>
      <c r="R8" s="68"/>
      <c r="S8" s="68"/>
      <c r="T8" s="68"/>
      <c r="U8" s="81"/>
      <c r="W8" s="67" t="s">
        <v>11</v>
      </c>
      <c r="X8" s="68"/>
      <c r="Y8" s="68"/>
      <c r="Z8" s="68"/>
      <c r="AA8" s="68"/>
      <c r="AB8" s="68"/>
      <c r="AC8" s="68"/>
      <c r="AD8" s="68"/>
      <c r="AE8" s="68"/>
      <c r="AF8" s="81"/>
    </row>
    <row r="9" spans="1:32" ht="22.5" customHeight="1" x14ac:dyDescent="0.25">
      <c r="A9" s="67" t="s">
        <v>12</v>
      </c>
      <c r="B9" s="68"/>
      <c r="C9" s="68"/>
      <c r="D9" s="68"/>
      <c r="E9" s="68"/>
      <c r="F9" s="68"/>
      <c r="G9" s="68"/>
      <c r="H9" s="68"/>
      <c r="I9" s="68"/>
      <c r="J9" s="81"/>
      <c r="L9" s="67" t="s">
        <v>12</v>
      </c>
      <c r="M9" s="68"/>
      <c r="N9" s="68"/>
      <c r="O9" s="68"/>
      <c r="P9" s="68"/>
      <c r="Q9" s="68"/>
      <c r="R9" s="68"/>
      <c r="S9" s="68"/>
      <c r="T9" s="68"/>
      <c r="U9" s="81"/>
      <c r="W9" s="67" t="s">
        <v>12</v>
      </c>
      <c r="X9" s="68"/>
      <c r="Y9" s="68"/>
      <c r="Z9" s="68"/>
      <c r="AA9" s="68"/>
      <c r="AB9" s="68"/>
      <c r="AC9" s="68"/>
      <c r="AD9" s="68"/>
      <c r="AE9" s="68"/>
      <c r="AF9" s="81"/>
    </row>
    <row r="10" spans="1:32" ht="22.5" customHeight="1" x14ac:dyDescent="0.25">
      <c r="A10" s="67" t="s">
        <v>13</v>
      </c>
      <c r="B10" s="68"/>
      <c r="C10" s="68"/>
      <c r="D10" s="68"/>
      <c r="E10" s="68"/>
      <c r="F10" s="68"/>
      <c r="G10" s="68"/>
      <c r="H10" s="68"/>
      <c r="I10" s="68"/>
      <c r="J10" s="81"/>
      <c r="L10" s="67" t="s">
        <v>13</v>
      </c>
      <c r="M10" s="68"/>
      <c r="N10" s="68"/>
      <c r="O10" s="68"/>
      <c r="P10" s="68"/>
      <c r="Q10" s="68"/>
      <c r="R10" s="68"/>
      <c r="S10" s="68"/>
      <c r="T10" s="68"/>
      <c r="U10" s="81"/>
      <c r="W10" s="67" t="s">
        <v>13</v>
      </c>
      <c r="X10" s="68"/>
      <c r="Y10" s="68"/>
      <c r="Z10" s="68"/>
      <c r="AA10" s="68"/>
      <c r="AB10" s="68"/>
      <c r="AC10" s="68"/>
      <c r="AD10" s="68"/>
      <c r="AE10" s="68"/>
      <c r="AF10" s="81"/>
    </row>
    <row r="11" spans="1:32" ht="22.5" customHeight="1" thickBot="1" x14ac:dyDescent="0.3">
      <c r="A11" s="92" t="s">
        <v>14</v>
      </c>
      <c r="B11" s="85"/>
      <c r="C11" s="85"/>
      <c r="D11" s="85"/>
      <c r="E11" s="85"/>
      <c r="F11" s="85"/>
      <c r="G11" s="85"/>
      <c r="H11" s="85"/>
      <c r="I11" s="85"/>
      <c r="J11" s="86"/>
      <c r="L11" s="92" t="s">
        <v>14</v>
      </c>
      <c r="M11" s="85"/>
      <c r="N11" s="85"/>
      <c r="O11" s="85"/>
      <c r="P11" s="85"/>
      <c r="Q11" s="85"/>
      <c r="R11" s="85"/>
      <c r="S11" s="85"/>
      <c r="T11" s="85"/>
      <c r="U11" s="86"/>
      <c r="W11" s="92" t="s">
        <v>14</v>
      </c>
      <c r="X11" s="85"/>
      <c r="Y11" s="85"/>
      <c r="Z11" s="85"/>
      <c r="AA11" s="85"/>
      <c r="AB11" s="85"/>
      <c r="AC11" s="85"/>
      <c r="AD11" s="85"/>
      <c r="AE11" s="85"/>
      <c r="AF11" s="86"/>
    </row>
    <row r="12" spans="1:32" ht="22.5" customHeight="1" thickBo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24.4" customHeight="1" x14ac:dyDescent="0.25">
      <c r="A13" s="87" t="s">
        <v>6</v>
      </c>
      <c r="B13" s="88"/>
      <c r="C13" s="88"/>
      <c r="D13" s="88"/>
      <c r="E13" s="88"/>
      <c r="F13" s="88"/>
      <c r="G13" s="88"/>
      <c r="H13" s="88"/>
      <c r="I13" s="88"/>
      <c r="J13" s="89"/>
      <c r="L13" s="99" t="s">
        <v>6</v>
      </c>
      <c r="M13" s="100"/>
      <c r="N13" s="100"/>
      <c r="O13" s="100"/>
      <c r="P13" s="100"/>
      <c r="Q13" s="100"/>
      <c r="R13" s="100"/>
      <c r="S13" s="100"/>
      <c r="T13" s="100"/>
      <c r="U13" s="101"/>
      <c r="W13" s="113" t="s">
        <v>6</v>
      </c>
      <c r="X13" s="114"/>
      <c r="Y13" s="114"/>
      <c r="Z13" s="114"/>
      <c r="AA13" s="114"/>
      <c r="AB13" s="114"/>
      <c r="AC13" s="114"/>
      <c r="AD13" s="114"/>
      <c r="AE13" s="114"/>
      <c r="AF13" s="115"/>
    </row>
    <row r="14" spans="1:32" ht="38.25" customHeight="1" thickBot="1" x14ac:dyDescent="0.3">
      <c r="A14" s="34" t="s">
        <v>22</v>
      </c>
      <c r="B14" s="35"/>
      <c r="C14" s="35"/>
      <c r="D14" s="35"/>
      <c r="E14" s="35"/>
      <c r="F14" s="35"/>
      <c r="G14" s="35"/>
      <c r="H14" s="35"/>
      <c r="I14" s="35"/>
      <c r="J14" s="36"/>
      <c r="L14" s="110" t="s">
        <v>35</v>
      </c>
      <c r="M14" s="111"/>
      <c r="N14" s="111"/>
      <c r="O14" s="111"/>
      <c r="P14" s="111"/>
      <c r="Q14" s="111"/>
      <c r="R14" s="111"/>
      <c r="S14" s="111"/>
      <c r="T14" s="111"/>
      <c r="U14" s="112"/>
      <c r="W14" s="116" t="s">
        <v>36</v>
      </c>
      <c r="X14" s="117"/>
      <c r="Y14" s="117"/>
      <c r="Z14" s="117"/>
      <c r="AA14" s="117"/>
      <c r="AB14" s="117"/>
      <c r="AC14" s="117"/>
      <c r="AD14" s="117"/>
      <c r="AE14" s="117"/>
      <c r="AF14" s="118"/>
    </row>
    <row r="15" spans="1:32" ht="47.25" x14ac:dyDescent="0.25">
      <c r="A15" s="6" t="s">
        <v>15</v>
      </c>
      <c r="B15" s="7"/>
      <c r="C15" s="106"/>
      <c r="D15" s="107"/>
      <c r="E15" s="9" t="s">
        <v>16</v>
      </c>
      <c r="F15" s="90"/>
      <c r="G15" s="91"/>
      <c r="H15" s="8" t="s">
        <v>17</v>
      </c>
      <c r="I15" s="108"/>
      <c r="J15" s="109"/>
      <c r="L15" s="6" t="s">
        <v>15</v>
      </c>
      <c r="M15" s="7"/>
      <c r="N15" s="106"/>
      <c r="O15" s="107"/>
      <c r="P15" s="9" t="s">
        <v>16</v>
      </c>
      <c r="Q15" s="90"/>
      <c r="R15" s="91"/>
      <c r="S15" s="8" t="s">
        <v>17</v>
      </c>
      <c r="T15" s="108"/>
      <c r="U15" s="109"/>
      <c r="W15" s="6" t="s">
        <v>15</v>
      </c>
      <c r="X15" s="7"/>
      <c r="Y15" s="106"/>
      <c r="Z15" s="107"/>
      <c r="AA15" s="9" t="s">
        <v>16</v>
      </c>
      <c r="AB15" s="90"/>
      <c r="AC15" s="91"/>
      <c r="AD15" s="8" t="s">
        <v>17</v>
      </c>
      <c r="AE15" s="108"/>
      <c r="AF15" s="109"/>
    </row>
    <row r="16" spans="1:32" x14ac:dyDescent="0.25">
      <c r="A16" s="93" t="s">
        <v>26</v>
      </c>
      <c r="B16" s="94"/>
      <c r="C16" s="94"/>
      <c r="D16" s="94"/>
      <c r="E16" s="94"/>
      <c r="F16" s="94"/>
      <c r="G16" s="94"/>
      <c r="H16" s="94"/>
      <c r="I16" s="94"/>
      <c r="J16" s="95"/>
      <c r="L16" s="93" t="s">
        <v>26</v>
      </c>
      <c r="M16" s="94"/>
      <c r="N16" s="94"/>
      <c r="O16" s="94"/>
      <c r="P16" s="94"/>
      <c r="Q16" s="94"/>
      <c r="R16" s="94"/>
      <c r="S16" s="94"/>
      <c r="T16" s="94"/>
      <c r="U16" s="95"/>
      <c r="W16" s="93" t="s">
        <v>26</v>
      </c>
      <c r="X16" s="94"/>
      <c r="Y16" s="94"/>
      <c r="Z16" s="94"/>
      <c r="AA16" s="94"/>
      <c r="AB16" s="94"/>
      <c r="AC16" s="94"/>
      <c r="AD16" s="94"/>
      <c r="AE16" s="94"/>
      <c r="AF16" s="95"/>
    </row>
    <row r="17" spans="1:32" x14ac:dyDescent="0.25">
      <c r="A17" s="93"/>
      <c r="B17" s="94"/>
      <c r="C17" s="94"/>
      <c r="D17" s="94"/>
      <c r="E17" s="94"/>
      <c r="F17" s="94"/>
      <c r="G17" s="94"/>
      <c r="H17" s="94"/>
      <c r="I17" s="94"/>
      <c r="J17" s="95"/>
      <c r="L17" s="93"/>
      <c r="M17" s="94"/>
      <c r="N17" s="94"/>
      <c r="O17" s="94"/>
      <c r="P17" s="94"/>
      <c r="Q17" s="94"/>
      <c r="R17" s="94"/>
      <c r="S17" s="94"/>
      <c r="T17" s="94"/>
      <c r="U17" s="95"/>
      <c r="W17" s="93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15.75" x14ac:dyDescent="0.25">
      <c r="A18" s="93" t="s">
        <v>29</v>
      </c>
      <c r="B18" s="94"/>
      <c r="C18" s="94"/>
      <c r="D18" s="94"/>
      <c r="E18" s="94"/>
      <c r="F18" s="94" t="s">
        <v>30</v>
      </c>
      <c r="G18" s="94"/>
      <c r="H18" s="94"/>
      <c r="I18" s="94"/>
      <c r="J18" s="95"/>
      <c r="L18" s="93" t="s">
        <v>29</v>
      </c>
      <c r="M18" s="94"/>
      <c r="N18" s="94"/>
      <c r="O18" s="94"/>
      <c r="P18" s="94"/>
      <c r="Q18" s="94" t="s">
        <v>30</v>
      </c>
      <c r="R18" s="94"/>
      <c r="S18" s="94"/>
      <c r="T18" s="94"/>
      <c r="U18" s="95"/>
      <c r="W18" s="93" t="s">
        <v>29</v>
      </c>
      <c r="X18" s="94"/>
      <c r="Y18" s="94"/>
      <c r="Z18" s="94"/>
      <c r="AA18" s="94"/>
      <c r="AB18" s="94" t="s">
        <v>30</v>
      </c>
      <c r="AC18" s="94"/>
      <c r="AD18" s="94"/>
      <c r="AE18" s="94"/>
      <c r="AF18" s="95"/>
    </row>
    <row r="19" spans="1:32" ht="16.5" thickBot="1" x14ac:dyDescent="0.3">
      <c r="A19" s="96" t="s">
        <v>31</v>
      </c>
      <c r="B19" s="97"/>
      <c r="C19" s="97"/>
      <c r="D19" s="97"/>
      <c r="E19" s="97"/>
      <c r="F19" s="97" t="s">
        <v>32</v>
      </c>
      <c r="G19" s="97"/>
      <c r="H19" s="97"/>
      <c r="I19" s="97"/>
      <c r="J19" s="98"/>
      <c r="L19" s="96" t="s">
        <v>31</v>
      </c>
      <c r="M19" s="97"/>
      <c r="N19" s="97"/>
      <c r="O19" s="97"/>
      <c r="P19" s="97"/>
      <c r="Q19" s="97" t="s">
        <v>32</v>
      </c>
      <c r="R19" s="97"/>
      <c r="S19" s="97"/>
      <c r="T19" s="97"/>
      <c r="U19" s="98"/>
      <c r="W19" s="96" t="s">
        <v>31</v>
      </c>
      <c r="X19" s="97"/>
      <c r="Y19" s="97"/>
      <c r="Z19" s="97"/>
      <c r="AA19" s="97"/>
      <c r="AB19" s="97" t="s">
        <v>32</v>
      </c>
      <c r="AC19" s="97"/>
      <c r="AD19" s="97"/>
      <c r="AE19" s="97"/>
      <c r="AF19" s="98"/>
    </row>
    <row r="20" spans="1:32" ht="15.75" x14ac:dyDescent="0.25">
      <c r="A20" s="10"/>
      <c r="B20" s="11"/>
      <c r="C20" s="11"/>
      <c r="D20" s="82"/>
      <c r="E20" s="83"/>
      <c r="F20" s="83"/>
      <c r="G20" s="83"/>
      <c r="H20" s="83"/>
      <c r="I20" s="83"/>
      <c r="J20" s="84"/>
      <c r="L20" s="10"/>
      <c r="M20" s="11"/>
      <c r="N20" s="11"/>
      <c r="O20" s="82"/>
      <c r="P20" s="83"/>
      <c r="Q20" s="83"/>
      <c r="R20" s="83"/>
      <c r="S20" s="83"/>
      <c r="T20" s="83"/>
      <c r="U20" s="84"/>
      <c r="W20" s="10"/>
      <c r="X20" s="11"/>
      <c r="Y20" s="11"/>
      <c r="Z20" s="82"/>
      <c r="AA20" s="83"/>
      <c r="AB20" s="83"/>
      <c r="AC20" s="83"/>
      <c r="AD20" s="83"/>
      <c r="AE20" s="83"/>
      <c r="AF20" s="84"/>
    </row>
    <row r="21" spans="1:32" s="1" customFormat="1" ht="20.100000000000001" customHeight="1" x14ac:dyDescent="0.25">
      <c r="A21" s="71" t="s">
        <v>0</v>
      </c>
      <c r="B21" s="72" t="s">
        <v>28</v>
      </c>
      <c r="C21" s="75" t="s">
        <v>1</v>
      </c>
      <c r="D21" s="78" t="s">
        <v>21</v>
      </c>
      <c r="E21" s="79"/>
      <c r="F21" s="79"/>
      <c r="G21" s="79"/>
      <c r="H21" s="79"/>
      <c r="I21" s="5"/>
      <c r="J21" s="12"/>
      <c r="L21" s="71" t="s">
        <v>0</v>
      </c>
      <c r="M21" s="72" t="s">
        <v>28</v>
      </c>
      <c r="N21" s="75" t="s">
        <v>1</v>
      </c>
      <c r="O21" s="78" t="s">
        <v>21</v>
      </c>
      <c r="P21" s="79"/>
      <c r="Q21" s="79"/>
      <c r="R21" s="79"/>
      <c r="S21" s="79"/>
      <c r="T21" s="5"/>
      <c r="U21" s="12"/>
      <c r="W21" s="71" t="s">
        <v>0</v>
      </c>
      <c r="X21" s="72" t="s">
        <v>28</v>
      </c>
      <c r="Y21" s="75" t="s">
        <v>1</v>
      </c>
      <c r="Z21" s="78" t="s">
        <v>21</v>
      </c>
      <c r="AA21" s="79"/>
      <c r="AB21" s="79"/>
      <c r="AC21" s="79"/>
      <c r="AD21" s="79"/>
      <c r="AE21" s="5"/>
      <c r="AF21" s="12"/>
    </row>
    <row r="22" spans="1:32" s="1" customFormat="1" ht="45" customHeight="1" x14ac:dyDescent="0.25">
      <c r="A22" s="71"/>
      <c r="B22" s="73"/>
      <c r="C22" s="76"/>
      <c r="D22" s="80" t="s">
        <v>5</v>
      </c>
      <c r="E22" s="80"/>
      <c r="F22" s="63" t="s">
        <v>2</v>
      </c>
      <c r="G22" s="69" t="s">
        <v>3</v>
      </c>
      <c r="H22" s="75" t="s">
        <v>20</v>
      </c>
      <c r="I22" s="40" t="s">
        <v>23</v>
      </c>
      <c r="J22" s="41"/>
      <c r="L22" s="71"/>
      <c r="M22" s="73"/>
      <c r="N22" s="76"/>
      <c r="O22" s="80" t="s">
        <v>5</v>
      </c>
      <c r="P22" s="80"/>
      <c r="Q22" s="63" t="s">
        <v>2</v>
      </c>
      <c r="R22" s="69" t="s">
        <v>3</v>
      </c>
      <c r="S22" s="75" t="s">
        <v>20</v>
      </c>
      <c r="T22" s="40" t="s">
        <v>23</v>
      </c>
      <c r="U22" s="41"/>
      <c r="W22" s="71"/>
      <c r="X22" s="73"/>
      <c r="Y22" s="76"/>
      <c r="Z22" s="80" t="s">
        <v>5</v>
      </c>
      <c r="AA22" s="80"/>
      <c r="AB22" s="63" t="s">
        <v>2</v>
      </c>
      <c r="AC22" s="69" t="s">
        <v>3</v>
      </c>
      <c r="AD22" s="75" t="s">
        <v>20</v>
      </c>
      <c r="AE22" s="40" t="s">
        <v>23</v>
      </c>
      <c r="AF22" s="41"/>
    </row>
    <row r="23" spans="1:32" s="1" customFormat="1" ht="45" customHeight="1" x14ac:dyDescent="0.25">
      <c r="A23" s="71"/>
      <c r="B23" s="74"/>
      <c r="C23" s="77"/>
      <c r="D23" s="2" t="s">
        <v>18</v>
      </c>
      <c r="E23" s="2" t="s">
        <v>19</v>
      </c>
      <c r="F23" s="63"/>
      <c r="G23" s="70"/>
      <c r="H23" s="77"/>
      <c r="I23" s="2" t="s">
        <v>24</v>
      </c>
      <c r="J23" s="13" t="s">
        <v>25</v>
      </c>
      <c r="L23" s="71"/>
      <c r="M23" s="74"/>
      <c r="N23" s="77"/>
      <c r="O23" s="2" t="s">
        <v>18</v>
      </c>
      <c r="P23" s="2" t="s">
        <v>19</v>
      </c>
      <c r="Q23" s="63"/>
      <c r="R23" s="70"/>
      <c r="S23" s="77"/>
      <c r="T23" s="2" t="s">
        <v>24</v>
      </c>
      <c r="U23" s="13" t="s">
        <v>25</v>
      </c>
      <c r="W23" s="71"/>
      <c r="X23" s="74"/>
      <c r="Y23" s="77"/>
      <c r="Z23" s="2" t="s">
        <v>18</v>
      </c>
      <c r="AA23" s="2" t="s">
        <v>19</v>
      </c>
      <c r="AB23" s="63"/>
      <c r="AC23" s="70"/>
      <c r="AD23" s="77"/>
      <c r="AE23" s="2" t="s">
        <v>24</v>
      </c>
      <c r="AF23" s="13" t="s">
        <v>25</v>
      </c>
    </row>
    <row r="24" spans="1:32" ht="24.4" customHeight="1" x14ac:dyDescent="0.25">
      <c r="A24" s="31">
        <v>1</v>
      </c>
      <c r="B24" s="48"/>
      <c r="C24" s="4">
        <v>1</v>
      </c>
      <c r="D24" s="4"/>
      <c r="E24" s="4"/>
      <c r="F24" s="4"/>
      <c r="G24" s="4"/>
      <c r="H24" s="4"/>
      <c r="I24" s="48"/>
      <c r="J24" s="60"/>
      <c r="L24" s="31">
        <v>1</v>
      </c>
      <c r="M24" s="48"/>
      <c r="N24" s="4">
        <v>1</v>
      </c>
      <c r="O24" s="4"/>
      <c r="P24" s="4"/>
      <c r="Q24" s="4"/>
      <c r="R24" s="4"/>
      <c r="S24" s="4"/>
      <c r="T24" s="48"/>
      <c r="U24" s="60"/>
      <c r="W24" s="31">
        <v>1</v>
      </c>
      <c r="X24" s="48"/>
      <c r="Y24" s="4">
        <v>1</v>
      </c>
      <c r="Z24" s="4"/>
      <c r="AA24" s="4"/>
      <c r="AB24" s="4"/>
      <c r="AC24" s="4"/>
      <c r="AD24" s="4"/>
      <c r="AE24" s="48"/>
      <c r="AF24" s="60"/>
    </row>
    <row r="25" spans="1:32" ht="24.4" customHeight="1" x14ac:dyDescent="0.25">
      <c r="A25" s="31"/>
      <c r="B25" s="49"/>
      <c r="C25" s="4">
        <v>2</v>
      </c>
      <c r="D25" s="4"/>
      <c r="E25" s="4"/>
      <c r="F25" s="4"/>
      <c r="G25" s="4"/>
      <c r="H25" s="4"/>
      <c r="I25" s="49"/>
      <c r="J25" s="61"/>
      <c r="L25" s="31"/>
      <c r="M25" s="49"/>
      <c r="N25" s="4">
        <v>2</v>
      </c>
      <c r="O25" s="4"/>
      <c r="P25" s="4"/>
      <c r="Q25" s="4"/>
      <c r="R25" s="4"/>
      <c r="S25" s="4"/>
      <c r="T25" s="49"/>
      <c r="U25" s="61"/>
      <c r="W25" s="31"/>
      <c r="X25" s="49"/>
      <c r="Y25" s="4">
        <v>2</v>
      </c>
      <c r="Z25" s="4"/>
      <c r="AA25" s="4"/>
      <c r="AB25" s="4"/>
      <c r="AC25" s="4"/>
      <c r="AD25" s="4"/>
      <c r="AE25" s="49"/>
      <c r="AF25" s="61"/>
    </row>
    <row r="26" spans="1:32" ht="24.4" customHeight="1" x14ac:dyDescent="0.25">
      <c r="A26" s="31"/>
      <c r="B26" s="49"/>
      <c r="C26" s="4">
        <v>3</v>
      </c>
      <c r="D26" s="4"/>
      <c r="E26" s="4"/>
      <c r="F26" s="4"/>
      <c r="G26" s="4"/>
      <c r="H26" s="4"/>
      <c r="I26" s="49"/>
      <c r="J26" s="61"/>
      <c r="L26" s="31"/>
      <c r="M26" s="49"/>
      <c r="N26" s="4">
        <v>3</v>
      </c>
      <c r="O26" s="4"/>
      <c r="P26" s="4"/>
      <c r="Q26" s="4"/>
      <c r="R26" s="4"/>
      <c r="S26" s="4"/>
      <c r="T26" s="49"/>
      <c r="U26" s="61"/>
      <c r="W26" s="31"/>
      <c r="X26" s="49"/>
      <c r="Y26" s="4">
        <v>3</v>
      </c>
      <c r="Z26" s="4"/>
      <c r="AA26" s="4"/>
      <c r="AB26" s="4"/>
      <c r="AC26" s="4"/>
      <c r="AD26" s="4"/>
      <c r="AE26" s="49"/>
      <c r="AF26" s="61"/>
    </row>
    <row r="27" spans="1:32" ht="24.4" customHeight="1" x14ac:dyDescent="0.25">
      <c r="A27" s="31"/>
      <c r="B27" s="50"/>
      <c r="C27" s="4">
        <v>4</v>
      </c>
      <c r="D27" s="4"/>
      <c r="E27" s="4"/>
      <c r="F27" s="4"/>
      <c r="G27" s="4"/>
      <c r="H27" s="4"/>
      <c r="I27" s="50"/>
      <c r="J27" s="62"/>
      <c r="L27" s="31"/>
      <c r="M27" s="50"/>
      <c r="N27" s="4">
        <v>4</v>
      </c>
      <c r="O27" s="4"/>
      <c r="P27" s="4"/>
      <c r="Q27" s="4"/>
      <c r="R27" s="4"/>
      <c r="S27" s="4"/>
      <c r="T27" s="50"/>
      <c r="U27" s="62"/>
      <c r="W27" s="31"/>
      <c r="X27" s="50"/>
      <c r="Y27" s="4">
        <v>4</v>
      </c>
      <c r="Z27" s="4"/>
      <c r="AA27" s="4"/>
      <c r="AB27" s="4"/>
      <c r="AC27" s="4"/>
      <c r="AD27" s="4"/>
      <c r="AE27" s="50"/>
      <c r="AF27" s="62"/>
    </row>
    <row r="28" spans="1:32" ht="24.4" customHeight="1" x14ac:dyDescent="0.25">
      <c r="A28" s="51" t="s">
        <v>34</v>
      </c>
      <c r="B28" s="52"/>
      <c r="C28" s="52"/>
      <c r="D28" s="52"/>
      <c r="E28" s="52"/>
      <c r="F28" s="52"/>
      <c r="G28" s="52"/>
      <c r="H28" s="52"/>
      <c r="I28" s="52"/>
      <c r="J28" s="53"/>
      <c r="L28" s="51" t="s">
        <v>34</v>
      </c>
      <c r="M28" s="52"/>
      <c r="N28" s="52"/>
      <c r="O28" s="52"/>
      <c r="P28" s="52"/>
      <c r="Q28" s="52"/>
      <c r="R28" s="52"/>
      <c r="S28" s="52"/>
      <c r="T28" s="52"/>
      <c r="U28" s="53"/>
      <c r="W28" s="51" t="s">
        <v>34</v>
      </c>
      <c r="X28" s="52"/>
      <c r="Y28" s="52"/>
      <c r="Z28" s="52"/>
      <c r="AA28" s="52"/>
      <c r="AB28" s="52"/>
      <c r="AC28" s="52"/>
      <c r="AD28" s="52"/>
      <c r="AE28" s="52"/>
      <c r="AF28" s="53"/>
    </row>
    <row r="29" spans="1:32" ht="24.4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6"/>
      <c r="L29" s="54"/>
      <c r="M29" s="55"/>
      <c r="N29" s="55"/>
      <c r="O29" s="55"/>
      <c r="P29" s="55"/>
      <c r="Q29" s="55"/>
      <c r="R29" s="55"/>
      <c r="S29" s="55"/>
      <c r="T29" s="55"/>
      <c r="U29" s="56"/>
      <c r="W29" s="54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ht="24.4" customHeight="1" x14ac:dyDescent="0.25">
      <c r="A30" s="32">
        <v>2</v>
      </c>
      <c r="B30" s="57"/>
      <c r="C30" s="3">
        <v>1</v>
      </c>
      <c r="D30" s="3"/>
      <c r="E30" s="3"/>
      <c r="F30" s="3"/>
      <c r="G30" s="3"/>
      <c r="H30" s="3"/>
      <c r="I30" s="57"/>
      <c r="J30" s="37"/>
      <c r="L30" s="32">
        <v>2</v>
      </c>
      <c r="M30" s="57"/>
      <c r="N30" s="3">
        <v>1</v>
      </c>
      <c r="O30" s="3"/>
      <c r="P30" s="3"/>
      <c r="Q30" s="3"/>
      <c r="R30" s="3"/>
      <c r="S30" s="3"/>
      <c r="T30" s="57"/>
      <c r="U30" s="37"/>
      <c r="W30" s="32">
        <v>2</v>
      </c>
      <c r="X30" s="57"/>
      <c r="Y30" s="3">
        <v>1</v>
      </c>
      <c r="Z30" s="3"/>
      <c r="AA30" s="3"/>
      <c r="AB30" s="3"/>
      <c r="AC30" s="3"/>
      <c r="AD30" s="3"/>
      <c r="AE30" s="57"/>
      <c r="AF30" s="37"/>
    </row>
    <row r="31" spans="1:32" ht="24.4" customHeight="1" x14ac:dyDescent="0.25">
      <c r="A31" s="32"/>
      <c r="B31" s="58"/>
      <c r="C31" s="3">
        <v>2</v>
      </c>
      <c r="D31" s="3"/>
      <c r="E31" s="3"/>
      <c r="F31" s="3"/>
      <c r="G31" s="3"/>
      <c r="H31" s="3"/>
      <c r="I31" s="58"/>
      <c r="J31" s="38"/>
      <c r="L31" s="32"/>
      <c r="M31" s="58"/>
      <c r="N31" s="3">
        <v>2</v>
      </c>
      <c r="O31" s="3"/>
      <c r="P31" s="3"/>
      <c r="Q31" s="3"/>
      <c r="R31" s="3"/>
      <c r="S31" s="3"/>
      <c r="T31" s="58"/>
      <c r="U31" s="38"/>
      <c r="W31" s="32"/>
      <c r="X31" s="58"/>
      <c r="Y31" s="3">
        <v>2</v>
      </c>
      <c r="Z31" s="3"/>
      <c r="AA31" s="3"/>
      <c r="AB31" s="3"/>
      <c r="AC31" s="3"/>
      <c r="AD31" s="3"/>
      <c r="AE31" s="58"/>
      <c r="AF31" s="38"/>
    </row>
    <row r="32" spans="1:32" ht="24.4" customHeight="1" x14ac:dyDescent="0.25">
      <c r="A32" s="32"/>
      <c r="B32" s="58"/>
      <c r="C32" s="3">
        <v>3</v>
      </c>
      <c r="D32" s="3"/>
      <c r="E32" s="3"/>
      <c r="F32" s="3"/>
      <c r="G32" s="3"/>
      <c r="H32" s="3"/>
      <c r="I32" s="58"/>
      <c r="J32" s="38"/>
      <c r="L32" s="32"/>
      <c r="M32" s="58"/>
      <c r="N32" s="3">
        <v>3</v>
      </c>
      <c r="O32" s="3"/>
      <c r="P32" s="3"/>
      <c r="Q32" s="3"/>
      <c r="R32" s="3"/>
      <c r="S32" s="3"/>
      <c r="T32" s="58"/>
      <c r="U32" s="38"/>
      <c r="W32" s="32"/>
      <c r="X32" s="58"/>
      <c r="Y32" s="3">
        <v>3</v>
      </c>
      <c r="Z32" s="3"/>
      <c r="AA32" s="3"/>
      <c r="AB32" s="3"/>
      <c r="AC32" s="3"/>
      <c r="AD32" s="3"/>
      <c r="AE32" s="58"/>
      <c r="AF32" s="38"/>
    </row>
    <row r="33" spans="1:32" ht="24.4" customHeight="1" x14ac:dyDescent="0.25">
      <c r="A33" s="32"/>
      <c r="B33" s="59"/>
      <c r="C33" s="3">
        <v>4</v>
      </c>
      <c r="D33" s="3"/>
      <c r="E33" s="3"/>
      <c r="F33" s="3"/>
      <c r="G33" s="3"/>
      <c r="H33" s="3"/>
      <c r="I33" s="59"/>
      <c r="J33" s="39"/>
      <c r="L33" s="32"/>
      <c r="M33" s="59"/>
      <c r="N33" s="3">
        <v>4</v>
      </c>
      <c r="O33" s="3"/>
      <c r="P33" s="3"/>
      <c r="Q33" s="3"/>
      <c r="R33" s="3"/>
      <c r="S33" s="3"/>
      <c r="T33" s="59"/>
      <c r="U33" s="39"/>
      <c r="W33" s="32"/>
      <c r="X33" s="59"/>
      <c r="Y33" s="3">
        <v>4</v>
      </c>
      <c r="Z33" s="3"/>
      <c r="AA33" s="3"/>
      <c r="AB33" s="3"/>
      <c r="AC33" s="3"/>
      <c r="AD33" s="3"/>
      <c r="AE33" s="59"/>
      <c r="AF33" s="39"/>
    </row>
    <row r="34" spans="1:32" ht="24.4" customHeight="1" x14ac:dyDescent="0.25">
      <c r="A34" s="42" t="s">
        <v>34</v>
      </c>
      <c r="B34" s="43"/>
      <c r="C34" s="43"/>
      <c r="D34" s="43"/>
      <c r="E34" s="43"/>
      <c r="F34" s="43"/>
      <c r="G34" s="43"/>
      <c r="H34" s="43"/>
      <c r="I34" s="43"/>
      <c r="J34" s="44"/>
      <c r="L34" s="42" t="s">
        <v>34</v>
      </c>
      <c r="M34" s="43"/>
      <c r="N34" s="43"/>
      <c r="O34" s="43"/>
      <c r="P34" s="43"/>
      <c r="Q34" s="43"/>
      <c r="R34" s="43"/>
      <c r="S34" s="43"/>
      <c r="T34" s="43"/>
      <c r="U34" s="44"/>
      <c r="W34" s="42" t="s">
        <v>34</v>
      </c>
      <c r="X34" s="43"/>
      <c r="Y34" s="43"/>
      <c r="Z34" s="43"/>
      <c r="AA34" s="43"/>
      <c r="AB34" s="43"/>
      <c r="AC34" s="43"/>
      <c r="AD34" s="43"/>
      <c r="AE34" s="43"/>
      <c r="AF34" s="44"/>
    </row>
    <row r="35" spans="1:32" ht="24.4" customHeight="1" x14ac:dyDescent="0.25">
      <c r="A35" s="45"/>
      <c r="B35" s="46"/>
      <c r="C35" s="46"/>
      <c r="D35" s="46"/>
      <c r="E35" s="46"/>
      <c r="F35" s="46"/>
      <c r="G35" s="46"/>
      <c r="H35" s="46"/>
      <c r="I35" s="46"/>
      <c r="J35" s="47"/>
      <c r="L35" s="45"/>
      <c r="M35" s="46"/>
      <c r="N35" s="46"/>
      <c r="O35" s="46"/>
      <c r="P35" s="46"/>
      <c r="Q35" s="46"/>
      <c r="R35" s="46"/>
      <c r="S35" s="46"/>
      <c r="T35" s="46"/>
      <c r="U35" s="47"/>
      <c r="W35" s="45"/>
      <c r="X35" s="46"/>
      <c r="Y35" s="46"/>
      <c r="Z35" s="46"/>
      <c r="AA35" s="46"/>
      <c r="AB35" s="46"/>
      <c r="AC35" s="46"/>
      <c r="AD35" s="46"/>
      <c r="AE35" s="46"/>
      <c r="AF35" s="47"/>
    </row>
    <row r="36" spans="1:32" ht="24.4" customHeight="1" x14ac:dyDescent="0.25">
      <c r="A36" s="31">
        <v>3</v>
      </c>
      <c r="B36" s="48"/>
      <c r="C36" s="4">
        <v>1</v>
      </c>
      <c r="D36" s="4"/>
      <c r="E36" s="4"/>
      <c r="F36" s="4"/>
      <c r="G36" s="4"/>
      <c r="H36" s="4"/>
      <c r="I36" s="48"/>
      <c r="J36" s="60"/>
      <c r="L36" s="31">
        <v>3</v>
      </c>
      <c r="M36" s="48"/>
      <c r="N36" s="4">
        <v>1</v>
      </c>
      <c r="O36" s="4"/>
      <c r="P36" s="4"/>
      <c r="Q36" s="4"/>
      <c r="R36" s="4"/>
      <c r="S36" s="4"/>
      <c r="T36" s="48"/>
      <c r="U36" s="60"/>
      <c r="W36" s="31">
        <v>3</v>
      </c>
      <c r="X36" s="48"/>
      <c r="Y36" s="4">
        <v>1</v>
      </c>
      <c r="Z36" s="4"/>
      <c r="AA36" s="4"/>
      <c r="AB36" s="4"/>
      <c r="AC36" s="4"/>
      <c r="AD36" s="4"/>
      <c r="AE36" s="48"/>
      <c r="AF36" s="60"/>
    </row>
    <row r="37" spans="1:32" ht="24.4" customHeight="1" x14ac:dyDescent="0.25">
      <c r="A37" s="31"/>
      <c r="B37" s="49"/>
      <c r="C37" s="4">
        <v>2</v>
      </c>
      <c r="D37" s="4"/>
      <c r="E37" s="4"/>
      <c r="F37" s="4"/>
      <c r="G37" s="4"/>
      <c r="H37" s="4"/>
      <c r="I37" s="49"/>
      <c r="J37" s="61"/>
      <c r="L37" s="31"/>
      <c r="M37" s="49"/>
      <c r="N37" s="4">
        <v>2</v>
      </c>
      <c r="O37" s="4"/>
      <c r="P37" s="4"/>
      <c r="Q37" s="4"/>
      <c r="R37" s="4"/>
      <c r="S37" s="4"/>
      <c r="T37" s="49"/>
      <c r="U37" s="61"/>
      <c r="W37" s="31"/>
      <c r="X37" s="49"/>
      <c r="Y37" s="4">
        <v>2</v>
      </c>
      <c r="Z37" s="4"/>
      <c r="AA37" s="4"/>
      <c r="AB37" s="4"/>
      <c r="AC37" s="4"/>
      <c r="AD37" s="4"/>
      <c r="AE37" s="49"/>
      <c r="AF37" s="61"/>
    </row>
    <row r="38" spans="1:32" ht="24.4" customHeight="1" x14ac:dyDescent="0.25">
      <c r="A38" s="31"/>
      <c r="B38" s="49"/>
      <c r="C38" s="4">
        <v>3</v>
      </c>
      <c r="D38" s="4"/>
      <c r="E38" s="4"/>
      <c r="F38" s="4"/>
      <c r="G38" s="4"/>
      <c r="H38" s="4"/>
      <c r="I38" s="49"/>
      <c r="J38" s="61"/>
      <c r="L38" s="31"/>
      <c r="M38" s="49"/>
      <c r="N38" s="4">
        <v>3</v>
      </c>
      <c r="O38" s="4"/>
      <c r="P38" s="4"/>
      <c r="Q38" s="4"/>
      <c r="R38" s="4"/>
      <c r="S38" s="4"/>
      <c r="T38" s="49"/>
      <c r="U38" s="61"/>
      <c r="W38" s="31"/>
      <c r="X38" s="49"/>
      <c r="Y38" s="4">
        <v>3</v>
      </c>
      <c r="Z38" s="4"/>
      <c r="AA38" s="4"/>
      <c r="AB38" s="4"/>
      <c r="AC38" s="4"/>
      <c r="AD38" s="4"/>
      <c r="AE38" s="49"/>
      <c r="AF38" s="61"/>
    </row>
    <row r="39" spans="1:32" ht="24.4" customHeight="1" x14ac:dyDescent="0.25">
      <c r="A39" s="31"/>
      <c r="B39" s="50"/>
      <c r="C39" s="4">
        <v>4</v>
      </c>
      <c r="D39" s="4"/>
      <c r="E39" s="4"/>
      <c r="F39" s="4"/>
      <c r="G39" s="4"/>
      <c r="H39" s="4"/>
      <c r="I39" s="50"/>
      <c r="J39" s="62"/>
      <c r="L39" s="31"/>
      <c r="M39" s="50"/>
      <c r="N39" s="4">
        <v>4</v>
      </c>
      <c r="O39" s="4"/>
      <c r="P39" s="4"/>
      <c r="Q39" s="4"/>
      <c r="R39" s="4"/>
      <c r="S39" s="4"/>
      <c r="T39" s="50"/>
      <c r="U39" s="62"/>
      <c r="W39" s="31"/>
      <c r="X39" s="50"/>
      <c r="Y39" s="4">
        <v>4</v>
      </c>
      <c r="Z39" s="4"/>
      <c r="AA39" s="4"/>
      <c r="AB39" s="4"/>
      <c r="AC39" s="4"/>
      <c r="AD39" s="4"/>
      <c r="AE39" s="50"/>
      <c r="AF39" s="62"/>
    </row>
    <row r="40" spans="1:32" ht="24.4" customHeight="1" x14ac:dyDescent="0.25">
      <c r="A40" s="51" t="s">
        <v>34</v>
      </c>
      <c r="B40" s="52"/>
      <c r="C40" s="52"/>
      <c r="D40" s="52"/>
      <c r="E40" s="52"/>
      <c r="F40" s="52"/>
      <c r="G40" s="52"/>
      <c r="H40" s="52"/>
      <c r="I40" s="52"/>
      <c r="J40" s="53"/>
      <c r="L40" s="51" t="s">
        <v>34</v>
      </c>
      <c r="M40" s="52"/>
      <c r="N40" s="52"/>
      <c r="O40" s="52"/>
      <c r="P40" s="52"/>
      <c r="Q40" s="52"/>
      <c r="R40" s="52"/>
      <c r="S40" s="52"/>
      <c r="T40" s="52"/>
      <c r="U40" s="53"/>
      <c r="W40" s="51" t="s">
        <v>34</v>
      </c>
      <c r="X40" s="52"/>
      <c r="Y40" s="52"/>
      <c r="Z40" s="52"/>
      <c r="AA40" s="52"/>
      <c r="AB40" s="52"/>
      <c r="AC40" s="52"/>
      <c r="AD40" s="52"/>
      <c r="AE40" s="52"/>
      <c r="AF40" s="53"/>
    </row>
    <row r="41" spans="1:32" ht="24.4" customHeight="1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6"/>
      <c r="L41" s="54"/>
      <c r="M41" s="55"/>
      <c r="N41" s="55"/>
      <c r="O41" s="55"/>
      <c r="P41" s="55"/>
      <c r="Q41" s="55"/>
      <c r="R41" s="55"/>
      <c r="S41" s="55"/>
      <c r="T41" s="55"/>
      <c r="U41" s="56"/>
      <c r="W41" s="54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ht="24.4" customHeight="1" x14ac:dyDescent="0.25">
      <c r="A42" s="32">
        <v>4</v>
      </c>
      <c r="B42" s="57"/>
      <c r="C42" s="3">
        <v>1</v>
      </c>
      <c r="D42" s="3"/>
      <c r="E42" s="3"/>
      <c r="F42" s="3"/>
      <c r="G42" s="3"/>
      <c r="H42" s="3"/>
      <c r="I42" s="57"/>
      <c r="J42" s="37"/>
      <c r="L42" s="32">
        <v>4</v>
      </c>
      <c r="M42" s="57"/>
      <c r="N42" s="3">
        <v>1</v>
      </c>
      <c r="O42" s="3"/>
      <c r="P42" s="3"/>
      <c r="Q42" s="3"/>
      <c r="R42" s="3"/>
      <c r="S42" s="3"/>
      <c r="T42" s="57"/>
      <c r="U42" s="37"/>
      <c r="W42" s="32">
        <v>4</v>
      </c>
      <c r="X42" s="57"/>
      <c r="Y42" s="3">
        <v>1</v>
      </c>
      <c r="Z42" s="3"/>
      <c r="AA42" s="3"/>
      <c r="AB42" s="3"/>
      <c r="AC42" s="3"/>
      <c r="AD42" s="3"/>
      <c r="AE42" s="57"/>
      <c r="AF42" s="37"/>
    </row>
    <row r="43" spans="1:32" ht="24.4" customHeight="1" x14ac:dyDescent="0.25">
      <c r="A43" s="32"/>
      <c r="B43" s="58"/>
      <c r="C43" s="3">
        <v>2</v>
      </c>
      <c r="D43" s="3"/>
      <c r="E43" s="3"/>
      <c r="F43" s="3"/>
      <c r="G43" s="3"/>
      <c r="H43" s="3"/>
      <c r="I43" s="58"/>
      <c r="J43" s="38"/>
      <c r="L43" s="32"/>
      <c r="M43" s="58"/>
      <c r="N43" s="3">
        <v>2</v>
      </c>
      <c r="O43" s="3"/>
      <c r="P43" s="3"/>
      <c r="Q43" s="3"/>
      <c r="R43" s="3"/>
      <c r="S43" s="3"/>
      <c r="T43" s="58"/>
      <c r="U43" s="38"/>
      <c r="W43" s="32"/>
      <c r="X43" s="58"/>
      <c r="Y43" s="3">
        <v>2</v>
      </c>
      <c r="Z43" s="3"/>
      <c r="AA43" s="3"/>
      <c r="AB43" s="3"/>
      <c r="AC43" s="3"/>
      <c r="AD43" s="3"/>
      <c r="AE43" s="58"/>
      <c r="AF43" s="38"/>
    </row>
    <row r="44" spans="1:32" ht="24.4" customHeight="1" x14ac:dyDescent="0.25">
      <c r="A44" s="32"/>
      <c r="B44" s="58"/>
      <c r="C44" s="3">
        <v>3</v>
      </c>
      <c r="D44" s="3"/>
      <c r="E44" s="3"/>
      <c r="F44" s="3"/>
      <c r="G44" s="3"/>
      <c r="H44" s="3"/>
      <c r="I44" s="58"/>
      <c r="J44" s="38"/>
      <c r="L44" s="32"/>
      <c r="M44" s="58"/>
      <c r="N44" s="3">
        <v>3</v>
      </c>
      <c r="O44" s="3"/>
      <c r="P44" s="3"/>
      <c r="Q44" s="3"/>
      <c r="R44" s="3"/>
      <c r="S44" s="3"/>
      <c r="T44" s="58"/>
      <c r="U44" s="38"/>
      <c r="W44" s="32"/>
      <c r="X44" s="58"/>
      <c r="Y44" s="3">
        <v>3</v>
      </c>
      <c r="Z44" s="3"/>
      <c r="AA44" s="3"/>
      <c r="AB44" s="3"/>
      <c r="AC44" s="3"/>
      <c r="AD44" s="3"/>
      <c r="AE44" s="58"/>
      <c r="AF44" s="38"/>
    </row>
    <row r="45" spans="1:32" ht="24.4" customHeight="1" x14ac:dyDescent="0.25">
      <c r="A45" s="32"/>
      <c r="B45" s="59"/>
      <c r="C45" s="3">
        <v>4</v>
      </c>
      <c r="D45" s="3"/>
      <c r="E45" s="3"/>
      <c r="F45" s="3"/>
      <c r="G45" s="3"/>
      <c r="H45" s="3"/>
      <c r="I45" s="59"/>
      <c r="J45" s="39"/>
      <c r="L45" s="32"/>
      <c r="M45" s="59"/>
      <c r="N45" s="3">
        <v>4</v>
      </c>
      <c r="O45" s="3"/>
      <c r="P45" s="3"/>
      <c r="Q45" s="3"/>
      <c r="R45" s="3"/>
      <c r="S45" s="3"/>
      <c r="T45" s="59"/>
      <c r="U45" s="39"/>
      <c r="W45" s="32"/>
      <c r="X45" s="59"/>
      <c r="Y45" s="3">
        <v>4</v>
      </c>
      <c r="Z45" s="3"/>
      <c r="AA45" s="3"/>
      <c r="AB45" s="3"/>
      <c r="AC45" s="3"/>
      <c r="AD45" s="3"/>
      <c r="AE45" s="59"/>
      <c r="AF45" s="39"/>
    </row>
    <row r="46" spans="1:32" ht="24.4" customHeight="1" x14ac:dyDescent="0.25">
      <c r="A46" s="42" t="s">
        <v>34</v>
      </c>
      <c r="B46" s="43"/>
      <c r="C46" s="43"/>
      <c r="D46" s="43"/>
      <c r="E46" s="43"/>
      <c r="F46" s="43"/>
      <c r="G46" s="43"/>
      <c r="H46" s="43"/>
      <c r="I46" s="43"/>
      <c r="J46" s="44"/>
      <c r="L46" s="42" t="s">
        <v>34</v>
      </c>
      <c r="M46" s="43"/>
      <c r="N46" s="43"/>
      <c r="O46" s="43"/>
      <c r="P46" s="43"/>
      <c r="Q46" s="43"/>
      <c r="R46" s="43"/>
      <c r="S46" s="43"/>
      <c r="T46" s="43"/>
      <c r="U46" s="44"/>
      <c r="W46" s="42" t="s">
        <v>34</v>
      </c>
      <c r="X46" s="43"/>
      <c r="Y46" s="43"/>
      <c r="Z46" s="43"/>
      <c r="AA46" s="43"/>
      <c r="AB46" s="43"/>
      <c r="AC46" s="43"/>
      <c r="AD46" s="43"/>
      <c r="AE46" s="43"/>
      <c r="AF46" s="44"/>
    </row>
    <row r="47" spans="1:32" ht="24.4" customHeight="1" x14ac:dyDescent="0.25">
      <c r="A47" s="45"/>
      <c r="B47" s="46"/>
      <c r="C47" s="46"/>
      <c r="D47" s="46"/>
      <c r="E47" s="46"/>
      <c r="F47" s="46"/>
      <c r="G47" s="46"/>
      <c r="H47" s="46"/>
      <c r="I47" s="46"/>
      <c r="J47" s="47"/>
      <c r="L47" s="45"/>
      <c r="M47" s="46"/>
      <c r="N47" s="46"/>
      <c r="O47" s="46"/>
      <c r="P47" s="46"/>
      <c r="Q47" s="46"/>
      <c r="R47" s="46"/>
      <c r="S47" s="46"/>
      <c r="T47" s="46"/>
      <c r="U47" s="47"/>
      <c r="W47" s="45"/>
      <c r="X47" s="46"/>
      <c r="Y47" s="46"/>
      <c r="Z47" s="46"/>
      <c r="AA47" s="46"/>
      <c r="AB47" s="46"/>
      <c r="AC47" s="46"/>
      <c r="AD47" s="46"/>
      <c r="AE47" s="46"/>
      <c r="AF47" s="47"/>
    </row>
    <row r="48" spans="1:32" ht="24.4" customHeight="1" x14ac:dyDescent="0.25">
      <c r="A48" s="31">
        <v>5</v>
      </c>
      <c r="B48" s="48"/>
      <c r="C48" s="4">
        <v>1</v>
      </c>
      <c r="D48" s="4"/>
      <c r="E48" s="4"/>
      <c r="F48" s="4"/>
      <c r="G48" s="4"/>
      <c r="H48" s="4"/>
      <c r="I48" s="48"/>
      <c r="J48" s="60"/>
      <c r="L48" s="31">
        <v>5</v>
      </c>
      <c r="M48" s="48"/>
      <c r="N48" s="4">
        <v>1</v>
      </c>
      <c r="O48" s="4"/>
      <c r="P48" s="4"/>
      <c r="Q48" s="4"/>
      <c r="R48" s="4"/>
      <c r="S48" s="4"/>
      <c r="T48" s="48"/>
      <c r="U48" s="60"/>
      <c r="W48" s="31">
        <v>5</v>
      </c>
      <c r="X48" s="48"/>
      <c r="Y48" s="4">
        <v>1</v>
      </c>
      <c r="Z48" s="4"/>
      <c r="AA48" s="4"/>
      <c r="AB48" s="4"/>
      <c r="AC48" s="4"/>
      <c r="AD48" s="4"/>
      <c r="AE48" s="48"/>
      <c r="AF48" s="60"/>
    </row>
    <row r="49" spans="1:32" ht="24.4" customHeight="1" x14ac:dyDescent="0.25">
      <c r="A49" s="31"/>
      <c r="B49" s="49"/>
      <c r="C49" s="4">
        <v>2</v>
      </c>
      <c r="D49" s="4"/>
      <c r="E49" s="4"/>
      <c r="F49" s="4"/>
      <c r="G49" s="4"/>
      <c r="H49" s="4"/>
      <c r="I49" s="49"/>
      <c r="J49" s="61"/>
      <c r="L49" s="31"/>
      <c r="M49" s="49"/>
      <c r="N49" s="4">
        <v>2</v>
      </c>
      <c r="O49" s="4"/>
      <c r="P49" s="4"/>
      <c r="Q49" s="4"/>
      <c r="R49" s="4"/>
      <c r="S49" s="4"/>
      <c r="T49" s="49"/>
      <c r="U49" s="61"/>
      <c r="W49" s="31"/>
      <c r="X49" s="49"/>
      <c r="Y49" s="4">
        <v>2</v>
      </c>
      <c r="Z49" s="4"/>
      <c r="AA49" s="4"/>
      <c r="AB49" s="4"/>
      <c r="AC49" s="4"/>
      <c r="AD49" s="4"/>
      <c r="AE49" s="49"/>
      <c r="AF49" s="61"/>
    </row>
    <row r="50" spans="1:32" ht="24.4" customHeight="1" x14ac:dyDescent="0.25">
      <c r="A50" s="31"/>
      <c r="B50" s="49"/>
      <c r="C50" s="4">
        <v>3</v>
      </c>
      <c r="D50" s="4"/>
      <c r="E50" s="4"/>
      <c r="F50" s="4"/>
      <c r="G50" s="4"/>
      <c r="H50" s="4"/>
      <c r="I50" s="49"/>
      <c r="J50" s="61"/>
      <c r="L50" s="31"/>
      <c r="M50" s="49"/>
      <c r="N50" s="4">
        <v>3</v>
      </c>
      <c r="O50" s="4"/>
      <c r="P50" s="4"/>
      <c r="Q50" s="4"/>
      <c r="R50" s="4"/>
      <c r="S50" s="4"/>
      <c r="T50" s="49"/>
      <c r="U50" s="61"/>
      <c r="W50" s="31"/>
      <c r="X50" s="49"/>
      <c r="Y50" s="4">
        <v>3</v>
      </c>
      <c r="Z50" s="4"/>
      <c r="AA50" s="4"/>
      <c r="AB50" s="4"/>
      <c r="AC50" s="4"/>
      <c r="AD50" s="4"/>
      <c r="AE50" s="49"/>
      <c r="AF50" s="61"/>
    </row>
    <row r="51" spans="1:32" ht="24.4" customHeight="1" x14ac:dyDescent="0.25">
      <c r="A51" s="31"/>
      <c r="B51" s="50"/>
      <c r="C51" s="4">
        <v>4</v>
      </c>
      <c r="D51" s="4"/>
      <c r="E51" s="4"/>
      <c r="F51" s="4"/>
      <c r="G51" s="4"/>
      <c r="H51" s="4"/>
      <c r="I51" s="50"/>
      <c r="J51" s="62"/>
      <c r="L51" s="31"/>
      <c r="M51" s="50"/>
      <c r="N51" s="4">
        <v>4</v>
      </c>
      <c r="O51" s="4"/>
      <c r="P51" s="4"/>
      <c r="Q51" s="4"/>
      <c r="R51" s="4"/>
      <c r="S51" s="4"/>
      <c r="T51" s="50"/>
      <c r="U51" s="62"/>
      <c r="W51" s="31"/>
      <c r="X51" s="50"/>
      <c r="Y51" s="4">
        <v>4</v>
      </c>
      <c r="Z51" s="4"/>
      <c r="AA51" s="4"/>
      <c r="AB51" s="4"/>
      <c r="AC51" s="4"/>
      <c r="AD51" s="4"/>
      <c r="AE51" s="50"/>
      <c r="AF51" s="62"/>
    </row>
    <row r="52" spans="1:32" ht="24.4" customHeight="1" x14ac:dyDescent="0.25">
      <c r="A52" s="51" t="s">
        <v>34</v>
      </c>
      <c r="B52" s="52"/>
      <c r="C52" s="52"/>
      <c r="D52" s="52"/>
      <c r="E52" s="52"/>
      <c r="F52" s="52"/>
      <c r="G52" s="52"/>
      <c r="H52" s="52"/>
      <c r="I52" s="52"/>
      <c r="J52" s="53"/>
      <c r="L52" s="51" t="s">
        <v>34</v>
      </c>
      <c r="M52" s="52"/>
      <c r="N52" s="52"/>
      <c r="O52" s="52"/>
      <c r="P52" s="52"/>
      <c r="Q52" s="52"/>
      <c r="R52" s="52"/>
      <c r="S52" s="52"/>
      <c r="T52" s="52"/>
      <c r="U52" s="53"/>
      <c r="W52" s="51" t="s">
        <v>34</v>
      </c>
      <c r="X52" s="52"/>
      <c r="Y52" s="52"/>
      <c r="Z52" s="52"/>
      <c r="AA52" s="52"/>
      <c r="AB52" s="52"/>
      <c r="AC52" s="52"/>
      <c r="AD52" s="52"/>
      <c r="AE52" s="52"/>
      <c r="AF52" s="53"/>
    </row>
    <row r="53" spans="1:32" ht="24.4" customHeight="1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6"/>
      <c r="L53" s="54"/>
      <c r="M53" s="55"/>
      <c r="N53" s="55"/>
      <c r="O53" s="55"/>
      <c r="P53" s="55"/>
      <c r="Q53" s="55"/>
      <c r="R53" s="55"/>
      <c r="S53" s="55"/>
      <c r="T53" s="55"/>
      <c r="U53" s="56"/>
      <c r="W53" s="54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ht="24.4" customHeight="1" x14ac:dyDescent="0.25">
      <c r="A54" s="32">
        <v>6</v>
      </c>
      <c r="B54" s="57"/>
      <c r="C54" s="3">
        <v>1</v>
      </c>
      <c r="D54" s="3"/>
      <c r="E54" s="3"/>
      <c r="F54" s="3"/>
      <c r="G54" s="3"/>
      <c r="H54" s="3"/>
      <c r="I54" s="57"/>
      <c r="J54" s="37"/>
      <c r="L54" s="32">
        <v>6</v>
      </c>
      <c r="M54" s="57"/>
      <c r="N54" s="3">
        <v>1</v>
      </c>
      <c r="O54" s="3"/>
      <c r="P54" s="3"/>
      <c r="Q54" s="3"/>
      <c r="R54" s="3"/>
      <c r="S54" s="3"/>
      <c r="T54" s="57"/>
      <c r="U54" s="37"/>
      <c r="W54" s="32">
        <v>6</v>
      </c>
      <c r="X54" s="57"/>
      <c r="Y54" s="3">
        <v>1</v>
      </c>
      <c r="Z54" s="3"/>
      <c r="AA54" s="3"/>
      <c r="AB54" s="3"/>
      <c r="AC54" s="3"/>
      <c r="AD54" s="3"/>
      <c r="AE54" s="57"/>
      <c r="AF54" s="37"/>
    </row>
    <row r="55" spans="1:32" ht="24.4" customHeight="1" x14ac:dyDescent="0.25">
      <c r="A55" s="32"/>
      <c r="B55" s="58"/>
      <c r="C55" s="3">
        <v>2</v>
      </c>
      <c r="D55" s="3"/>
      <c r="E55" s="3"/>
      <c r="F55" s="3"/>
      <c r="G55" s="3"/>
      <c r="H55" s="3"/>
      <c r="I55" s="58"/>
      <c r="J55" s="38"/>
      <c r="L55" s="32"/>
      <c r="M55" s="58"/>
      <c r="N55" s="3">
        <v>2</v>
      </c>
      <c r="O55" s="3"/>
      <c r="P55" s="3"/>
      <c r="Q55" s="3"/>
      <c r="R55" s="3"/>
      <c r="S55" s="3"/>
      <c r="T55" s="58"/>
      <c r="U55" s="38"/>
      <c r="W55" s="32"/>
      <c r="X55" s="58"/>
      <c r="Y55" s="3">
        <v>2</v>
      </c>
      <c r="Z55" s="3"/>
      <c r="AA55" s="3"/>
      <c r="AB55" s="3"/>
      <c r="AC55" s="3"/>
      <c r="AD55" s="3"/>
      <c r="AE55" s="58"/>
      <c r="AF55" s="38"/>
    </row>
    <row r="56" spans="1:32" ht="24.4" customHeight="1" x14ac:dyDescent="0.25">
      <c r="A56" s="32"/>
      <c r="B56" s="58"/>
      <c r="C56" s="3">
        <v>3</v>
      </c>
      <c r="D56" s="3"/>
      <c r="E56" s="3"/>
      <c r="F56" s="3"/>
      <c r="G56" s="3"/>
      <c r="H56" s="3"/>
      <c r="I56" s="58"/>
      <c r="J56" s="38"/>
      <c r="L56" s="32"/>
      <c r="M56" s="58"/>
      <c r="N56" s="3">
        <v>3</v>
      </c>
      <c r="O56" s="3"/>
      <c r="P56" s="3"/>
      <c r="Q56" s="3"/>
      <c r="R56" s="3"/>
      <c r="S56" s="3"/>
      <c r="T56" s="58"/>
      <c r="U56" s="38"/>
      <c r="W56" s="32"/>
      <c r="X56" s="58"/>
      <c r="Y56" s="3">
        <v>3</v>
      </c>
      <c r="Z56" s="3"/>
      <c r="AA56" s="3"/>
      <c r="AB56" s="3"/>
      <c r="AC56" s="3"/>
      <c r="AD56" s="3"/>
      <c r="AE56" s="58"/>
      <c r="AF56" s="38"/>
    </row>
    <row r="57" spans="1:32" ht="24.4" customHeight="1" x14ac:dyDescent="0.25">
      <c r="A57" s="32"/>
      <c r="B57" s="59"/>
      <c r="C57" s="3">
        <v>4</v>
      </c>
      <c r="D57" s="3"/>
      <c r="E57" s="3"/>
      <c r="F57" s="3"/>
      <c r="G57" s="3"/>
      <c r="H57" s="3"/>
      <c r="I57" s="59"/>
      <c r="J57" s="39"/>
      <c r="L57" s="32"/>
      <c r="M57" s="59"/>
      <c r="N57" s="3">
        <v>4</v>
      </c>
      <c r="O57" s="3"/>
      <c r="P57" s="3"/>
      <c r="Q57" s="3"/>
      <c r="R57" s="3"/>
      <c r="S57" s="3"/>
      <c r="T57" s="59"/>
      <c r="U57" s="39"/>
      <c r="W57" s="32"/>
      <c r="X57" s="59"/>
      <c r="Y57" s="3">
        <v>4</v>
      </c>
      <c r="Z57" s="3"/>
      <c r="AA57" s="3"/>
      <c r="AB57" s="3"/>
      <c r="AC57" s="3"/>
      <c r="AD57" s="3"/>
      <c r="AE57" s="59"/>
      <c r="AF57" s="39"/>
    </row>
    <row r="58" spans="1:32" ht="24.4" customHeight="1" x14ac:dyDescent="0.25">
      <c r="A58" s="42" t="s">
        <v>34</v>
      </c>
      <c r="B58" s="43"/>
      <c r="C58" s="43"/>
      <c r="D58" s="43"/>
      <c r="E58" s="43"/>
      <c r="F58" s="43"/>
      <c r="G58" s="43"/>
      <c r="H58" s="43"/>
      <c r="I58" s="43"/>
      <c r="J58" s="44"/>
      <c r="L58" s="42" t="s">
        <v>34</v>
      </c>
      <c r="M58" s="43"/>
      <c r="N58" s="43"/>
      <c r="O58" s="43"/>
      <c r="P58" s="43"/>
      <c r="Q58" s="43"/>
      <c r="R58" s="43"/>
      <c r="S58" s="43"/>
      <c r="T58" s="43"/>
      <c r="U58" s="44"/>
      <c r="W58" s="42" t="s">
        <v>34</v>
      </c>
      <c r="X58" s="43"/>
      <c r="Y58" s="43"/>
      <c r="Z58" s="43"/>
      <c r="AA58" s="43"/>
      <c r="AB58" s="43"/>
      <c r="AC58" s="43"/>
      <c r="AD58" s="43"/>
      <c r="AE58" s="43"/>
      <c r="AF58" s="44"/>
    </row>
    <row r="59" spans="1:32" ht="24.4" customHeight="1" thickBo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4"/>
      <c r="L59" s="102"/>
      <c r="M59" s="103"/>
      <c r="N59" s="103"/>
      <c r="O59" s="103"/>
      <c r="P59" s="103"/>
      <c r="Q59" s="103"/>
      <c r="R59" s="103"/>
      <c r="S59" s="103"/>
      <c r="T59" s="103"/>
      <c r="U59" s="104"/>
      <c r="W59" s="102"/>
      <c r="X59" s="103"/>
      <c r="Y59" s="103"/>
      <c r="Z59" s="103"/>
      <c r="AA59" s="103"/>
      <c r="AB59" s="103"/>
      <c r="AC59" s="103"/>
      <c r="AD59" s="103"/>
      <c r="AE59" s="103"/>
      <c r="AF59" s="104"/>
    </row>
  </sheetData>
  <mergeCells count="207">
    <mergeCell ref="W54:W57"/>
    <mergeCell ref="X54:X57"/>
    <mergeCell ref="AE54:AE57"/>
    <mergeCell ref="W58:AF59"/>
    <mergeCell ref="W46:AF47"/>
    <mergeCell ref="W48:W51"/>
    <mergeCell ref="X48:X51"/>
    <mergeCell ref="AE48:AE51"/>
    <mergeCell ref="W52:AF53"/>
    <mergeCell ref="AF54:AF57"/>
    <mergeCell ref="AF48:AF51"/>
    <mergeCell ref="W24:W27"/>
    <mergeCell ref="X24:X27"/>
    <mergeCell ref="AE24:AE27"/>
    <mergeCell ref="W28:AF29"/>
    <mergeCell ref="W30:W33"/>
    <mergeCell ref="X30:X33"/>
    <mergeCell ref="AE30:AE33"/>
    <mergeCell ref="X21:X23"/>
    <mergeCell ref="Y21:Y23"/>
    <mergeCell ref="Z21:AD21"/>
    <mergeCell ref="Z22:AA22"/>
    <mergeCell ref="AC22:AC23"/>
    <mergeCell ref="AD22:AD23"/>
    <mergeCell ref="W21:W23"/>
    <mergeCell ref="W18:AA18"/>
    <mergeCell ref="AB18:AF18"/>
    <mergeCell ref="W19:AA19"/>
    <mergeCell ref="AB19:AF19"/>
    <mergeCell ref="Z20:AF20"/>
    <mergeCell ref="W14:AF14"/>
    <mergeCell ref="Y15:Z15"/>
    <mergeCell ref="AB15:AC15"/>
    <mergeCell ref="AE15:AF15"/>
    <mergeCell ref="W16:AF17"/>
    <mergeCell ref="W10:Y10"/>
    <mergeCell ref="Z10:AF10"/>
    <mergeCell ref="W11:Y11"/>
    <mergeCell ref="Z11:AF11"/>
    <mergeCell ref="W13:AF13"/>
    <mergeCell ref="L58:U59"/>
    <mergeCell ref="W1:AF1"/>
    <mergeCell ref="W2:AF2"/>
    <mergeCell ref="W3:AF3"/>
    <mergeCell ref="W4:Y4"/>
    <mergeCell ref="Z4:AF4"/>
    <mergeCell ref="W5:Y5"/>
    <mergeCell ref="Z5:AF5"/>
    <mergeCell ref="W6:Y6"/>
    <mergeCell ref="Z6:AF6"/>
    <mergeCell ref="W7:Y7"/>
    <mergeCell ref="Z7:AF7"/>
    <mergeCell ref="W8:Y8"/>
    <mergeCell ref="Z8:AF8"/>
    <mergeCell ref="W9:Y9"/>
    <mergeCell ref="Z9:AF9"/>
    <mergeCell ref="U48:U51"/>
    <mergeCell ref="L52:U53"/>
    <mergeCell ref="M54:M57"/>
    <mergeCell ref="T54:T57"/>
    <mergeCell ref="U54:U57"/>
    <mergeCell ref="M24:M27"/>
    <mergeCell ref="T24:T27"/>
    <mergeCell ref="U24:U27"/>
    <mergeCell ref="L28:U29"/>
    <mergeCell ref="M30:M33"/>
    <mergeCell ref="T30:T33"/>
    <mergeCell ref="U30:U33"/>
    <mergeCell ref="L48:L51"/>
    <mergeCell ref="L34:U35"/>
    <mergeCell ref="M36:M39"/>
    <mergeCell ref="T36:T39"/>
    <mergeCell ref="U36:U39"/>
    <mergeCell ref="L40:U41"/>
    <mergeCell ref="M42:M45"/>
    <mergeCell ref="T42:T45"/>
    <mergeCell ref="U42:U45"/>
    <mergeCell ref="L46:U47"/>
    <mergeCell ref="M48:M51"/>
    <mergeCell ref="T48:T51"/>
    <mergeCell ref="L54:L57"/>
    <mergeCell ref="L24:L27"/>
    <mergeCell ref="L30:L33"/>
    <mergeCell ref="L18:P18"/>
    <mergeCell ref="Q18:U18"/>
    <mergeCell ref="L19:P19"/>
    <mergeCell ref="Q19:U19"/>
    <mergeCell ref="O20:U20"/>
    <mergeCell ref="L14:U14"/>
    <mergeCell ref="N15:O15"/>
    <mergeCell ref="Q15:R15"/>
    <mergeCell ref="T15:U15"/>
    <mergeCell ref="L16:U17"/>
    <mergeCell ref="L10:N10"/>
    <mergeCell ref="O10:U10"/>
    <mergeCell ref="L11:N11"/>
    <mergeCell ref="O11:U11"/>
    <mergeCell ref="L13:U13"/>
    <mergeCell ref="A58:J59"/>
    <mergeCell ref="L1:U1"/>
    <mergeCell ref="L2:U2"/>
    <mergeCell ref="L3:U3"/>
    <mergeCell ref="L4:N4"/>
    <mergeCell ref="O4:U4"/>
    <mergeCell ref="L5:N5"/>
    <mergeCell ref="O5:U5"/>
    <mergeCell ref="L6:N6"/>
    <mergeCell ref="O6:U6"/>
    <mergeCell ref="L7:N7"/>
    <mergeCell ref="O7:U7"/>
    <mergeCell ref="L8:N8"/>
    <mergeCell ref="O8:U8"/>
    <mergeCell ref="L9:N9"/>
    <mergeCell ref="O9:U9"/>
    <mergeCell ref="A3:J3"/>
    <mergeCell ref="C15:D15"/>
    <mergeCell ref="I15:J15"/>
    <mergeCell ref="B54:B57"/>
    <mergeCell ref="I54:I57"/>
    <mergeCell ref="J54:J57"/>
    <mergeCell ref="A16:J17"/>
    <mergeCell ref="A18:E18"/>
    <mergeCell ref="F18:J18"/>
    <mergeCell ref="A19:E19"/>
    <mergeCell ref="F19:J19"/>
    <mergeCell ref="A34:J35"/>
    <mergeCell ref="A40:J41"/>
    <mergeCell ref="A46:J47"/>
    <mergeCell ref="A52:J53"/>
    <mergeCell ref="B48:B51"/>
    <mergeCell ref="I48:I51"/>
    <mergeCell ref="J48:J51"/>
    <mergeCell ref="I30:I33"/>
    <mergeCell ref="J30:J33"/>
    <mergeCell ref="B42:B45"/>
    <mergeCell ref="I42:I45"/>
    <mergeCell ref="J42:J45"/>
    <mergeCell ref="B30:B33"/>
    <mergeCell ref="I24:I27"/>
    <mergeCell ref="I36:I39"/>
    <mergeCell ref="J36:J39"/>
    <mergeCell ref="B24:B27"/>
    <mergeCell ref="D11:J11"/>
    <mergeCell ref="G22:G23"/>
    <mergeCell ref="D22:E22"/>
    <mergeCell ref="I22:J22"/>
    <mergeCell ref="A13:J13"/>
    <mergeCell ref="F15:G15"/>
    <mergeCell ref="A28:J29"/>
    <mergeCell ref="A11:C11"/>
    <mergeCell ref="A6:C6"/>
    <mergeCell ref="D6:J6"/>
    <mergeCell ref="D5:J5"/>
    <mergeCell ref="D7:J7"/>
    <mergeCell ref="D8:J8"/>
    <mergeCell ref="D9:J9"/>
    <mergeCell ref="D10:J10"/>
    <mergeCell ref="J24:J27"/>
    <mergeCell ref="A54:A57"/>
    <mergeCell ref="A30:A33"/>
    <mergeCell ref="A36:A39"/>
    <mergeCell ref="A42:A45"/>
    <mergeCell ref="A48:A51"/>
    <mergeCell ref="A24:A27"/>
    <mergeCell ref="F22:F23"/>
    <mergeCell ref="H22:H23"/>
    <mergeCell ref="A21:A23"/>
    <mergeCell ref="C21:C23"/>
    <mergeCell ref="A9:C9"/>
    <mergeCell ref="A10:C10"/>
    <mergeCell ref="B36:B39"/>
    <mergeCell ref="D21:H21"/>
    <mergeCell ref="D20:J20"/>
    <mergeCell ref="B21:B23"/>
    <mergeCell ref="Q22:Q23"/>
    <mergeCell ref="R22:R23"/>
    <mergeCell ref="L21:L23"/>
    <mergeCell ref="M21:M23"/>
    <mergeCell ref="N21:N23"/>
    <mergeCell ref="O21:S21"/>
    <mergeCell ref="O22:P22"/>
    <mergeCell ref="S22:S23"/>
    <mergeCell ref="T22:U22"/>
    <mergeCell ref="L36:L39"/>
    <mergeCell ref="L42:L45"/>
    <mergeCell ref="A1:J1"/>
    <mergeCell ref="A2:J2"/>
    <mergeCell ref="A14:J14"/>
    <mergeCell ref="AF42:AF45"/>
    <mergeCell ref="AE22:AF22"/>
    <mergeCell ref="W34:AF35"/>
    <mergeCell ref="W36:W39"/>
    <mergeCell ref="X36:X39"/>
    <mergeCell ref="AE36:AE39"/>
    <mergeCell ref="W40:AF41"/>
    <mergeCell ref="W42:W45"/>
    <mergeCell ref="X42:X45"/>
    <mergeCell ref="AE42:AE45"/>
    <mergeCell ref="AF24:AF27"/>
    <mergeCell ref="AF30:AF33"/>
    <mergeCell ref="AF36:AF39"/>
    <mergeCell ref="AB22:AB23"/>
    <mergeCell ref="D4:J4"/>
    <mergeCell ref="A4:C4"/>
    <mergeCell ref="A5:C5"/>
    <mergeCell ref="A7:C7"/>
    <mergeCell ref="A8:C8"/>
  </mergeCells>
  <pageMargins left="0.5" right="0.25" top="0.75" bottom="0.75" header="0.3" footer="0.3"/>
  <pageSetup paperSize="5" scale="63" orientation="portrait" r:id="rId1"/>
  <colBreaks count="2" manualBreakCount="2">
    <brk id="11" max="1048575" man="1"/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792A-5B17-4A37-9E40-41F14B96D9ED}">
  <dimension ref="A3:O16"/>
  <sheetViews>
    <sheetView workbookViewId="0">
      <selection activeCell="A3" sqref="A3:D7"/>
    </sheetView>
  </sheetViews>
  <sheetFormatPr defaultRowHeight="15" x14ac:dyDescent="0.25"/>
  <cols>
    <col min="1" max="1" width="16.5703125" bestFit="1" customWidth="1"/>
    <col min="2" max="2" width="35" bestFit="1" customWidth="1"/>
    <col min="3" max="3" width="36.28515625" bestFit="1" customWidth="1"/>
    <col min="4" max="4" width="38.28515625" bestFit="1" customWidth="1"/>
    <col min="5" max="5" width="11.28515625" bestFit="1" customWidth="1"/>
    <col min="6" max="6" width="12" bestFit="1" customWidth="1"/>
    <col min="7" max="7" width="11.7109375" bestFit="1" customWidth="1"/>
    <col min="8" max="8" width="16.5703125" bestFit="1" customWidth="1"/>
    <col min="9" max="9" width="13.5703125" bestFit="1" customWidth="1"/>
    <col min="10" max="10" width="14.140625" bestFit="1" customWidth="1"/>
    <col min="11" max="11" width="31" bestFit="1" customWidth="1"/>
  </cols>
  <sheetData>
    <row r="3" spans="1:15" x14ac:dyDescent="0.25">
      <c r="A3" s="26" t="s">
        <v>183</v>
      </c>
      <c r="B3" t="s">
        <v>190</v>
      </c>
      <c r="C3" t="s">
        <v>191</v>
      </c>
      <c r="D3" t="s">
        <v>192</v>
      </c>
    </row>
    <row r="4" spans="1:15" x14ac:dyDescent="0.25">
      <c r="A4" s="27" t="s">
        <v>51</v>
      </c>
      <c r="B4">
        <v>8.7799999999999994</v>
      </c>
      <c r="C4">
        <v>13.864166666666668</v>
      </c>
      <c r="D4">
        <v>2.4391666666666665</v>
      </c>
      <c r="G4" t="s">
        <v>50</v>
      </c>
      <c r="H4" t="s">
        <v>51</v>
      </c>
      <c r="I4" t="s">
        <v>52</v>
      </c>
      <c r="J4" t="s">
        <v>53</v>
      </c>
      <c r="K4" t="s">
        <v>185</v>
      </c>
      <c r="L4" s="30" t="s">
        <v>186</v>
      </c>
      <c r="M4" s="30" t="s">
        <v>187</v>
      </c>
      <c r="N4" s="30" t="s">
        <v>188</v>
      </c>
      <c r="O4" s="30" t="s">
        <v>189</v>
      </c>
    </row>
    <row r="5" spans="1:15" x14ac:dyDescent="0.25">
      <c r="A5" s="27" t="s">
        <v>52</v>
      </c>
      <c r="B5">
        <v>9.7483333333333331</v>
      </c>
      <c r="C5">
        <v>11.824166666666665</v>
      </c>
      <c r="D5">
        <v>2.3491666666666666</v>
      </c>
      <c r="G5" t="s">
        <v>46</v>
      </c>
      <c r="H5" s="28">
        <v>98.25</v>
      </c>
      <c r="I5" s="28">
        <v>96.75</v>
      </c>
      <c r="J5" s="28">
        <v>97</v>
      </c>
      <c r="K5" s="28">
        <v>93.673611111111114</v>
      </c>
      <c r="L5" s="28">
        <v>101.21559347756312</v>
      </c>
      <c r="M5" s="28">
        <v>86.13162874465911</v>
      </c>
      <c r="N5" s="28">
        <v>108.75757584401512</v>
      </c>
      <c r="O5" s="28">
        <v>78.589646378207107</v>
      </c>
    </row>
    <row r="6" spans="1:15" x14ac:dyDescent="0.25">
      <c r="A6" s="27" t="s">
        <v>53</v>
      </c>
      <c r="B6">
        <v>8.2850000000000001</v>
      </c>
      <c r="C6">
        <v>10.360000000000001</v>
      </c>
      <c r="D6">
        <v>2.2816666666666667</v>
      </c>
      <c r="G6" t="s">
        <v>159</v>
      </c>
      <c r="H6" s="28">
        <v>94</v>
      </c>
      <c r="I6" s="28">
        <v>94</v>
      </c>
      <c r="J6" s="28">
        <v>98</v>
      </c>
      <c r="K6" s="28">
        <v>93.673611111111114</v>
      </c>
      <c r="L6" s="28">
        <v>101.21559347756312</v>
      </c>
      <c r="M6" s="28">
        <v>86.13162874465911</v>
      </c>
      <c r="N6" s="28">
        <v>108.75757584401512</v>
      </c>
      <c r="O6" s="28">
        <v>78.589646378207107</v>
      </c>
    </row>
    <row r="7" spans="1:15" x14ac:dyDescent="0.25">
      <c r="A7" s="27" t="s">
        <v>184</v>
      </c>
      <c r="B7">
        <v>8.9377777777777787</v>
      </c>
      <c r="C7">
        <v>12.016111111111114</v>
      </c>
      <c r="D7">
        <v>2.3566666666666665</v>
      </c>
      <c r="G7" t="s">
        <v>163</v>
      </c>
      <c r="H7" s="28">
        <v>98</v>
      </c>
      <c r="I7" s="28">
        <v>94</v>
      </c>
      <c r="J7" s="28">
        <v>90</v>
      </c>
      <c r="K7" s="28">
        <v>93.673611111111114</v>
      </c>
      <c r="L7" s="28">
        <v>101.21559347756312</v>
      </c>
      <c r="M7" s="28">
        <v>86.13162874465911</v>
      </c>
      <c r="N7" s="28">
        <v>108.75757584401512</v>
      </c>
      <c r="O7" s="28">
        <v>78.589646378207107</v>
      </c>
    </row>
    <row r="8" spans="1:15" x14ac:dyDescent="0.25">
      <c r="G8" t="s">
        <v>175</v>
      </c>
      <c r="H8" s="28">
        <v>99.5</v>
      </c>
      <c r="I8" s="28">
        <v>96.5</v>
      </c>
      <c r="J8" s="28">
        <v>98.5</v>
      </c>
      <c r="K8" s="28">
        <v>93.673611111111114</v>
      </c>
      <c r="L8" s="28">
        <v>101.21559347756312</v>
      </c>
      <c r="M8" s="28">
        <v>86.13162874465911</v>
      </c>
      <c r="N8" s="28">
        <v>108.75757584401512</v>
      </c>
      <c r="O8" s="28">
        <v>78.589646378207107</v>
      </c>
    </row>
    <row r="9" spans="1:15" x14ac:dyDescent="0.25">
      <c r="G9" t="s">
        <v>78</v>
      </c>
      <c r="H9" s="28">
        <v>86.25</v>
      </c>
      <c r="I9" s="28">
        <v>94.5</v>
      </c>
      <c r="J9" s="28">
        <v>94</v>
      </c>
      <c r="K9" s="28">
        <v>93.673611111111114</v>
      </c>
      <c r="L9" s="28">
        <v>101.21559347756312</v>
      </c>
      <c r="M9" s="28">
        <v>86.13162874465911</v>
      </c>
      <c r="N9" s="28">
        <v>108.75757584401512</v>
      </c>
      <c r="O9" s="28">
        <v>78.589646378207107</v>
      </c>
    </row>
    <row r="10" spans="1:15" x14ac:dyDescent="0.25">
      <c r="G10" t="s">
        <v>111</v>
      </c>
      <c r="H10" s="28">
        <v>88.5</v>
      </c>
      <c r="I10" s="28">
        <v>95.75</v>
      </c>
      <c r="J10" s="28">
        <v>94.25</v>
      </c>
      <c r="K10" s="28">
        <v>93.673611111111114</v>
      </c>
      <c r="L10" s="28">
        <v>101.21559347756312</v>
      </c>
      <c r="M10" s="28">
        <v>86.13162874465911</v>
      </c>
      <c r="N10" s="28">
        <v>108.75757584401512</v>
      </c>
      <c r="O10" s="28">
        <v>78.589646378207107</v>
      </c>
    </row>
    <row r="11" spans="1:15" x14ac:dyDescent="0.25">
      <c r="G11" t="s">
        <v>112</v>
      </c>
      <c r="H11" s="28">
        <v>62.5</v>
      </c>
      <c r="I11" s="28">
        <v>94</v>
      </c>
      <c r="J11" s="28">
        <v>69.75</v>
      </c>
      <c r="K11" s="28">
        <v>93.673611111111114</v>
      </c>
      <c r="L11" s="28">
        <v>101.21559347756312</v>
      </c>
      <c r="M11" s="28">
        <v>86.13162874465911</v>
      </c>
      <c r="N11" s="28">
        <v>108.75757584401512</v>
      </c>
      <c r="O11" s="28">
        <v>78.589646378207107</v>
      </c>
    </row>
    <row r="12" spans="1:15" x14ac:dyDescent="0.25">
      <c r="G12" t="s">
        <v>148</v>
      </c>
      <c r="H12" s="28">
        <v>88</v>
      </c>
      <c r="I12" s="28">
        <v>94.5</v>
      </c>
      <c r="J12" s="28">
        <v>90.75</v>
      </c>
      <c r="K12" s="28">
        <v>93.673611111111114</v>
      </c>
      <c r="L12" s="28">
        <v>101.21559347756312</v>
      </c>
      <c r="M12" s="28">
        <v>86.13162874465911</v>
      </c>
      <c r="N12" s="28">
        <v>108.75757584401512</v>
      </c>
      <c r="O12" s="28">
        <v>78.589646378207107</v>
      </c>
    </row>
    <row r="13" spans="1:15" x14ac:dyDescent="0.25">
      <c r="G13" t="s">
        <v>149</v>
      </c>
      <c r="H13" s="28">
        <v>97.5</v>
      </c>
      <c r="I13" s="28">
        <v>95.5</v>
      </c>
      <c r="J13" s="28">
        <v>95.5</v>
      </c>
      <c r="K13" s="28">
        <v>93.673611111111114</v>
      </c>
      <c r="L13" s="28">
        <v>101.21559347756312</v>
      </c>
      <c r="M13" s="28">
        <v>86.13162874465911</v>
      </c>
      <c r="N13" s="28">
        <v>108.75757584401512</v>
      </c>
      <c r="O13" s="28">
        <v>78.589646378207107</v>
      </c>
    </row>
    <row r="14" spans="1:15" x14ac:dyDescent="0.25">
      <c r="G14" t="s">
        <v>150</v>
      </c>
      <c r="H14" s="28">
        <v>98</v>
      </c>
      <c r="I14" s="28">
        <v>97.5</v>
      </c>
      <c r="J14" s="28">
        <v>99</v>
      </c>
      <c r="K14" s="28">
        <v>93.673611111111114</v>
      </c>
      <c r="L14" s="28">
        <v>101.21559347756312</v>
      </c>
      <c r="M14" s="28">
        <v>86.13162874465911</v>
      </c>
      <c r="N14" s="28">
        <v>108.75757584401512</v>
      </c>
      <c r="O14" s="28">
        <v>78.589646378207107</v>
      </c>
    </row>
    <row r="15" spans="1:15" x14ac:dyDescent="0.25">
      <c r="G15" t="s">
        <v>155</v>
      </c>
      <c r="H15" s="28">
        <v>96</v>
      </c>
      <c r="I15" s="28">
        <v>99</v>
      </c>
      <c r="J15" s="28">
        <v>98</v>
      </c>
      <c r="K15" s="28">
        <v>93.673611111111114</v>
      </c>
      <c r="L15" s="28">
        <v>101.21559347756312</v>
      </c>
      <c r="M15" s="28">
        <v>86.13162874465911</v>
      </c>
      <c r="N15" s="28">
        <v>108.75757584401512</v>
      </c>
      <c r="O15" s="28">
        <v>78.589646378207107</v>
      </c>
    </row>
    <row r="16" spans="1:15" x14ac:dyDescent="0.25">
      <c r="G16" t="s">
        <v>157</v>
      </c>
      <c r="H16" s="28">
        <v>95</v>
      </c>
      <c r="I16" s="28">
        <v>96.5</v>
      </c>
      <c r="J16" s="28">
        <v>97.5</v>
      </c>
      <c r="K16" s="28">
        <v>93.673611111111114</v>
      </c>
      <c r="L16" s="28">
        <v>101.21559347756312</v>
      </c>
      <c r="M16" s="28">
        <v>86.13162874465911</v>
      </c>
      <c r="N16" s="28">
        <v>108.75757584401512</v>
      </c>
      <c r="O16" s="28">
        <v>78.589646378207107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7E7F-A213-4B0E-BDA5-BA4847F3933B}">
  <dimension ref="A1:R43"/>
  <sheetViews>
    <sheetView topLeftCell="H1" workbookViewId="0">
      <pane ySplit="1" topLeftCell="A18" activePane="bottomLeft" state="frozen"/>
      <selection pane="bottomLeft" activeCell="N38" sqref="N38:N43"/>
    </sheetView>
  </sheetViews>
  <sheetFormatPr defaultColWidth="8.7109375" defaultRowHeight="14.25" x14ac:dyDescent="0.2"/>
  <cols>
    <col min="1" max="2" width="20.5703125" style="16" customWidth="1"/>
    <col min="3" max="4" width="20.5703125" style="20" customWidth="1"/>
    <col min="5" max="7" width="20.5703125" style="16" customWidth="1"/>
    <col min="8" max="8" width="20.5703125" style="20" customWidth="1"/>
    <col min="9" max="13" width="20.5703125" style="16" customWidth="1"/>
    <col min="14" max="16" width="20.7109375" style="18" customWidth="1"/>
    <col min="17" max="17" width="20.7109375" style="19" customWidth="1"/>
    <col min="18" max="16384" width="8.7109375" style="15"/>
  </cols>
  <sheetData>
    <row r="1" spans="1:17" ht="42.75" x14ac:dyDescent="0.2">
      <c r="A1" s="16" t="s">
        <v>55</v>
      </c>
      <c r="B1" s="16" t="s">
        <v>50</v>
      </c>
      <c r="C1" s="20" t="s">
        <v>54</v>
      </c>
      <c r="D1" s="20" t="s">
        <v>56</v>
      </c>
      <c r="E1" s="16" t="s">
        <v>57</v>
      </c>
      <c r="F1" s="16" t="s">
        <v>58</v>
      </c>
      <c r="G1" s="16" t="s">
        <v>59</v>
      </c>
      <c r="H1" s="20" t="s">
        <v>60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8" t="s">
        <v>66</v>
      </c>
      <c r="O1" s="18" t="s">
        <v>67</v>
      </c>
      <c r="P1" s="18" t="s">
        <v>68</v>
      </c>
      <c r="Q1" s="19" t="s">
        <v>72</v>
      </c>
    </row>
    <row r="2" spans="1:17" ht="28.5" x14ac:dyDescent="0.2">
      <c r="A2" s="16" t="s">
        <v>51</v>
      </c>
      <c r="B2" s="16" t="s">
        <v>46</v>
      </c>
      <c r="C2" s="20">
        <v>9.14</v>
      </c>
      <c r="D2" s="20">
        <v>14</v>
      </c>
      <c r="E2" s="16">
        <v>233</v>
      </c>
      <c r="F2" s="16" t="s">
        <v>71</v>
      </c>
      <c r="G2" s="16" t="s">
        <v>71</v>
      </c>
      <c r="H2" s="20">
        <v>7</v>
      </c>
      <c r="I2" s="16">
        <v>237</v>
      </c>
      <c r="J2" s="16">
        <v>26</v>
      </c>
      <c r="K2" s="16">
        <v>134</v>
      </c>
      <c r="L2" s="16">
        <v>0</v>
      </c>
      <c r="M2" s="16" t="s">
        <v>75</v>
      </c>
      <c r="N2" s="18">
        <f>I2/4</f>
        <v>59.25</v>
      </c>
      <c r="O2" s="18">
        <f t="shared" ref="O2:Q2" si="0">J2/4</f>
        <v>6.5</v>
      </c>
      <c r="P2" s="18">
        <f t="shared" si="0"/>
        <v>33.5</v>
      </c>
      <c r="Q2" s="18">
        <f t="shared" si="0"/>
        <v>0</v>
      </c>
    </row>
    <row r="3" spans="1:17" ht="28.5" x14ac:dyDescent="0.2">
      <c r="A3" s="16" t="s">
        <v>52</v>
      </c>
      <c r="B3" s="16" t="s">
        <v>46</v>
      </c>
      <c r="C3" s="20">
        <v>7.71</v>
      </c>
      <c r="D3" s="20">
        <v>13</v>
      </c>
      <c r="E3" s="16">
        <v>225</v>
      </c>
      <c r="F3" s="16" t="s">
        <v>71</v>
      </c>
      <c r="G3" s="16" t="s">
        <v>71</v>
      </c>
      <c r="H3" s="20">
        <v>5</v>
      </c>
      <c r="I3" s="16">
        <v>230</v>
      </c>
      <c r="J3" s="16">
        <v>18</v>
      </c>
      <c r="K3" s="16">
        <v>152</v>
      </c>
      <c r="L3" s="16">
        <v>0</v>
      </c>
      <c r="M3" s="16" t="s">
        <v>75</v>
      </c>
      <c r="N3" s="18">
        <f t="shared" ref="N3:N4" si="1">I3/4</f>
        <v>57.5</v>
      </c>
      <c r="O3" s="18">
        <f t="shared" ref="O3:O4" si="2">J3/4</f>
        <v>4.5</v>
      </c>
      <c r="P3" s="18">
        <f t="shared" ref="P3:P4" si="3">K3/4</f>
        <v>38</v>
      </c>
      <c r="Q3" s="18">
        <f t="shared" ref="Q3:Q4" si="4">L3/4</f>
        <v>0</v>
      </c>
    </row>
    <row r="4" spans="1:17" x14ac:dyDescent="0.2">
      <c r="A4" s="16" t="s">
        <v>53</v>
      </c>
      <c r="B4" s="16" t="s">
        <v>46</v>
      </c>
      <c r="C4" s="20">
        <v>11.43</v>
      </c>
      <c r="D4" s="20">
        <v>5</v>
      </c>
      <c r="E4" s="16">
        <v>246</v>
      </c>
      <c r="F4" s="16" t="s">
        <v>71</v>
      </c>
      <c r="G4" s="16" t="s">
        <v>71</v>
      </c>
      <c r="H4" s="20">
        <v>3</v>
      </c>
      <c r="I4" s="16">
        <v>258</v>
      </c>
      <c r="J4" s="16">
        <v>6</v>
      </c>
      <c r="K4" s="16">
        <v>136</v>
      </c>
      <c r="L4" s="16">
        <v>0</v>
      </c>
      <c r="M4" s="16" t="s">
        <v>71</v>
      </c>
      <c r="N4" s="18">
        <f t="shared" si="1"/>
        <v>64.5</v>
      </c>
      <c r="O4" s="18">
        <f t="shared" si="2"/>
        <v>1.5</v>
      </c>
      <c r="P4" s="18">
        <f t="shared" si="3"/>
        <v>34</v>
      </c>
      <c r="Q4" s="18">
        <f t="shared" si="4"/>
        <v>0</v>
      </c>
    </row>
    <row r="5" spans="1:17" ht="42.75" x14ac:dyDescent="0.2">
      <c r="A5" s="16" t="s">
        <v>51</v>
      </c>
      <c r="B5" s="16" t="s">
        <v>78</v>
      </c>
      <c r="C5" s="20">
        <v>6.63</v>
      </c>
      <c r="D5" s="20">
        <v>6.17</v>
      </c>
      <c r="E5" s="16">
        <v>202</v>
      </c>
      <c r="F5" s="16" t="s">
        <v>102</v>
      </c>
      <c r="G5" s="16" t="s">
        <v>71</v>
      </c>
      <c r="H5" s="20">
        <v>2.52</v>
      </c>
      <c r="I5" s="16">
        <v>207</v>
      </c>
      <c r="J5" s="16">
        <v>18</v>
      </c>
      <c r="K5" s="16">
        <v>175</v>
      </c>
      <c r="L5" s="16">
        <v>0</v>
      </c>
      <c r="M5" s="16" t="s">
        <v>103</v>
      </c>
      <c r="N5" s="18">
        <f t="shared" ref="N5:N7" si="5">I5/4</f>
        <v>51.75</v>
      </c>
      <c r="O5" s="18">
        <f t="shared" ref="O5:O7" si="6">J5/4</f>
        <v>4.5</v>
      </c>
      <c r="P5" s="18">
        <f t="shared" ref="P5:P7" si="7">K5/4</f>
        <v>43.75</v>
      </c>
      <c r="Q5" s="18">
        <f t="shared" ref="Q5:Q7" si="8">L5/4</f>
        <v>0</v>
      </c>
    </row>
    <row r="6" spans="1:17" ht="42.75" x14ac:dyDescent="0.2">
      <c r="A6" s="16" t="s">
        <v>52</v>
      </c>
      <c r="B6" s="16" t="s">
        <v>78</v>
      </c>
      <c r="C6" s="20">
        <v>11.6</v>
      </c>
      <c r="D6" s="20">
        <v>4.63</v>
      </c>
      <c r="E6" s="16">
        <v>232</v>
      </c>
      <c r="F6" s="16" t="s">
        <v>104</v>
      </c>
      <c r="G6" s="16" t="s">
        <v>71</v>
      </c>
      <c r="H6" s="20">
        <v>2.0499999999999998</v>
      </c>
      <c r="I6" s="16">
        <v>234</v>
      </c>
      <c r="J6" s="16">
        <v>29</v>
      </c>
      <c r="K6" s="16">
        <v>137</v>
      </c>
      <c r="L6" s="16">
        <v>0</v>
      </c>
      <c r="M6" s="16" t="s">
        <v>71</v>
      </c>
      <c r="N6" s="18">
        <f t="shared" si="5"/>
        <v>58.5</v>
      </c>
      <c r="O6" s="18">
        <f t="shared" si="6"/>
        <v>7.25</v>
      </c>
      <c r="P6" s="18">
        <f t="shared" si="7"/>
        <v>34.25</v>
      </c>
      <c r="Q6" s="18">
        <f t="shared" si="8"/>
        <v>0</v>
      </c>
    </row>
    <row r="7" spans="1:17" ht="28.5" x14ac:dyDescent="0.2">
      <c r="A7" s="16" t="s">
        <v>53</v>
      </c>
      <c r="B7" s="16" t="s">
        <v>78</v>
      </c>
      <c r="C7" s="20">
        <v>4.82</v>
      </c>
      <c r="D7" s="20">
        <v>5.88</v>
      </c>
      <c r="E7" s="16">
        <v>229</v>
      </c>
      <c r="F7" s="16" t="s">
        <v>71</v>
      </c>
      <c r="G7" s="16" t="s">
        <v>71</v>
      </c>
      <c r="H7" s="20">
        <v>1.35</v>
      </c>
      <c r="I7" s="16">
        <v>232</v>
      </c>
      <c r="J7" s="16">
        <v>15</v>
      </c>
      <c r="K7" s="16">
        <v>153</v>
      </c>
      <c r="L7" s="16">
        <v>0</v>
      </c>
      <c r="M7" s="16" t="s">
        <v>79</v>
      </c>
      <c r="N7" s="18">
        <f t="shared" si="5"/>
        <v>58</v>
      </c>
      <c r="O7" s="18">
        <f t="shared" si="6"/>
        <v>3.75</v>
      </c>
      <c r="P7" s="18">
        <f t="shared" si="7"/>
        <v>38.25</v>
      </c>
      <c r="Q7" s="18">
        <f t="shared" si="8"/>
        <v>0</v>
      </c>
    </row>
    <row r="8" spans="1:17" ht="71.25" x14ac:dyDescent="0.2">
      <c r="A8" s="16" t="s">
        <v>51</v>
      </c>
      <c r="B8" s="16" t="s">
        <v>111</v>
      </c>
      <c r="C8" s="20">
        <v>6.4</v>
      </c>
      <c r="D8" s="20">
        <v>8.75</v>
      </c>
      <c r="E8" s="16">
        <v>223</v>
      </c>
      <c r="F8" s="16" t="s">
        <v>113</v>
      </c>
      <c r="G8" s="16" t="s">
        <v>71</v>
      </c>
      <c r="H8" s="20">
        <v>3.52</v>
      </c>
      <c r="I8" s="16">
        <v>235</v>
      </c>
      <c r="J8" s="16">
        <v>33</v>
      </c>
      <c r="K8" s="16">
        <v>132</v>
      </c>
      <c r="L8" s="16">
        <v>0</v>
      </c>
      <c r="M8" s="16" t="s">
        <v>125</v>
      </c>
      <c r="N8" s="18">
        <f t="shared" ref="N8:N10" si="9">I8/4</f>
        <v>58.75</v>
      </c>
      <c r="O8" s="18">
        <f t="shared" ref="O8:O10" si="10">J8/4</f>
        <v>8.25</v>
      </c>
      <c r="P8" s="18">
        <f t="shared" ref="P8:P10" si="11">K8/4</f>
        <v>33</v>
      </c>
      <c r="Q8" s="18">
        <f t="shared" ref="Q8:Q10" si="12">L8/4</f>
        <v>0</v>
      </c>
    </row>
    <row r="9" spans="1:17" ht="42.75" x14ac:dyDescent="0.2">
      <c r="A9" s="16" t="s">
        <v>52</v>
      </c>
      <c r="B9" s="16" t="s">
        <v>111</v>
      </c>
      <c r="C9" s="20">
        <v>12.05</v>
      </c>
      <c r="D9" s="20">
        <v>6.67</v>
      </c>
      <c r="E9" s="16">
        <v>130</v>
      </c>
      <c r="F9" s="16" t="s">
        <v>126</v>
      </c>
      <c r="G9" s="16" t="s">
        <v>71</v>
      </c>
      <c r="H9" s="20">
        <v>1.75</v>
      </c>
      <c r="I9" s="16">
        <v>131</v>
      </c>
      <c r="J9" s="16">
        <v>19</v>
      </c>
      <c r="K9" s="16">
        <v>250</v>
      </c>
      <c r="L9" s="16">
        <v>0</v>
      </c>
      <c r="M9" s="16" t="s">
        <v>127</v>
      </c>
      <c r="N9" s="18">
        <f t="shared" si="9"/>
        <v>32.75</v>
      </c>
      <c r="O9" s="18">
        <f t="shared" si="10"/>
        <v>4.75</v>
      </c>
      <c r="P9" s="18">
        <f t="shared" si="11"/>
        <v>62.5</v>
      </c>
      <c r="Q9" s="18">
        <f t="shared" si="12"/>
        <v>0</v>
      </c>
    </row>
    <row r="10" spans="1:17" ht="42.75" x14ac:dyDescent="0.2">
      <c r="A10" s="16" t="s">
        <v>53</v>
      </c>
      <c r="B10" s="16" t="s">
        <v>111</v>
      </c>
      <c r="C10" s="20">
        <v>5.8</v>
      </c>
      <c r="D10" s="20">
        <v>6.53</v>
      </c>
      <c r="E10" s="16">
        <v>195</v>
      </c>
      <c r="F10" s="16" t="s">
        <v>113</v>
      </c>
      <c r="G10" s="16" t="s">
        <v>71</v>
      </c>
      <c r="H10" s="20">
        <v>3.02</v>
      </c>
      <c r="I10" s="16">
        <v>222</v>
      </c>
      <c r="J10" s="16">
        <v>12</v>
      </c>
      <c r="K10" s="16">
        <v>166</v>
      </c>
      <c r="L10" s="16">
        <v>0</v>
      </c>
      <c r="M10" s="16" t="s">
        <v>128</v>
      </c>
      <c r="N10" s="18">
        <f t="shared" si="9"/>
        <v>55.5</v>
      </c>
      <c r="O10" s="18">
        <f t="shared" si="10"/>
        <v>3</v>
      </c>
      <c r="P10" s="18">
        <f t="shared" si="11"/>
        <v>41.5</v>
      </c>
      <c r="Q10" s="18">
        <f t="shared" si="12"/>
        <v>0</v>
      </c>
    </row>
    <row r="11" spans="1:17" ht="28.5" x14ac:dyDescent="0.2">
      <c r="A11" s="16" t="s">
        <v>51</v>
      </c>
      <c r="B11" s="16" t="s">
        <v>112</v>
      </c>
      <c r="C11" s="20">
        <v>9.1199999999999992</v>
      </c>
      <c r="D11" s="20">
        <v>18.93</v>
      </c>
      <c r="E11" s="16">
        <v>144</v>
      </c>
      <c r="F11" s="16" t="s">
        <v>132</v>
      </c>
      <c r="G11" s="16" t="s">
        <v>132</v>
      </c>
      <c r="H11" s="20">
        <v>7.97</v>
      </c>
      <c r="I11" s="16">
        <v>168</v>
      </c>
      <c r="J11" s="16">
        <v>78</v>
      </c>
      <c r="K11" s="16">
        <v>154</v>
      </c>
      <c r="L11" s="16">
        <v>0</v>
      </c>
      <c r="M11" s="16" t="s">
        <v>141</v>
      </c>
      <c r="N11" s="18">
        <f t="shared" ref="N11:N13" si="13">I11/4</f>
        <v>42</v>
      </c>
      <c r="O11" s="18">
        <f t="shared" ref="O11:O13" si="14">J11/4</f>
        <v>19.5</v>
      </c>
      <c r="P11" s="18">
        <f t="shared" ref="P11:P13" si="15">K11/4</f>
        <v>38.5</v>
      </c>
      <c r="Q11" s="18">
        <f t="shared" ref="Q11:Q13" si="16">L11/4</f>
        <v>0</v>
      </c>
    </row>
    <row r="12" spans="1:17" ht="28.5" x14ac:dyDescent="0.2">
      <c r="A12" s="16" t="s">
        <v>52</v>
      </c>
      <c r="B12" s="16" t="s">
        <v>112</v>
      </c>
      <c r="C12" s="20">
        <v>12.77</v>
      </c>
      <c r="D12" s="20">
        <v>11.68</v>
      </c>
      <c r="E12" s="16">
        <v>174</v>
      </c>
      <c r="F12" s="16" t="s">
        <v>132</v>
      </c>
      <c r="G12" s="16" t="s">
        <v>132</v>
      </c>
      <c r="H12" s="20">
        <v>7.92</v>
      </c>
      <c r="I12" s="16">
        <v>201</v>
      </c>
      <c r="J12" s="16">
        <v>48</v>
      </c>
      <c r="K12" s="16">
        <v>151</v>
      </c>
      <c r="L12" s="16">
        <v>0</v>
      </c>
      <c r="M12" s="16" t="s">
        <v>142</v>
      </c>
      <c r="N12" s="18">
        <f t="shared" si="13"/>
        <v>50.25</v>
      </c>
      <c r="O12" s="18">
        <f t="shared" si="14"/>
        <v>12</v>
      </c>
      <c r="P12" s="18">
        <f t="shared" si="15"/>
        <v>37.75</v>
      </c>
      <c r="Q12" s="18">
        <f t="shared" si="16"/>
        <v>0</v>
      </c>
    </row>
    <row r="13" spans="1:17" ht="57" x14ac:dyDescent="0.2">
      <c r="A13" s="16" t="s">
        <v>53</v>
      </c>
      <c r="B13" s="16" t="s">
        <v>112</v>
      </c>
      <c r="C13" s="20">
        <v>6.92</v>
      </c>
      <c r="D13" s="20">
        <v>9.4499999999999993</v>
      </c>
      <c r="E13" s="16">
        <v>78</v>
      </c>
      <c r="F13" s="16" t="s">
        <v>132</v>
      </c>
      <c r="G13" s="16" t="s">
        <v>132</v>
      </c>
      <c r="H13" s="20">
        <v>13</v>
      </c>
      <c r="I13" s="16">
        <v>110</v>
      </c>
      <c r="J13" s="16">
        <v>176</v>
      </c>
      <c r="K13" s="16">
        <v>114</v>
      </c>
      <c r="L13" s="16">
        <v>0</v>
      </c>
      <c r="M13" s="16" t="s">
        <v>143</v>
      </c>
      <c r="N13" s="18">
        <f t="shared" si="13"/>
        <v>27.5</v>
      </c>
      <c r="O13" s="18">
        <f t="shared" si="14"/>
        <v>44</v>
      </c>
      <c r="P13" s="18">
        <f t="shared" si="15"/>
        <v>28.5</v>
      </c>
      <c r="Q13" s="18">
        <f t="shared" si="16"/>
        <v>0</v>
      </c>
    </row>
    <row r="14" spans="1:17" x14ac:dyDescent="0.2">
      <c r="A14" s="16" t="s">
        <v>51</v>
      </c>
      <c r="B14" s="16" t="s">
        <v>148</v>
      </c>
      <c r="C14" s="20">
        <v>15</v>
      </c>
      <c r="D14" s="20">
        <v>8</v>
      </c>
      <c r="E14" s="16">
        <v>67</v>
      </c>
      <c r="F14" s="16" t="s">
        <v>71</v>
      </c>
      <c r="G14" s="16" t="s">
        <v>71</v>
      </c>
      <c r="H14" s="20">
        <v>2</v>
      </c>
      <c r="I14" s="16">
        <v>74</v>
      </c>
      <c r="J14" s="16">
        <v>10</v>
      </c>
      <c r="K14" s="16">
        <v>316</v>
      </c>
      <c r="L14" s="16">
        <v>0</v>
      </c>
      <c r="M14" s="16" t="s">
        <v>71</v>
      </c>
      <c r="N14" s="18">
        <f t="shared" ref="N14:N16" si="17">I14/4</f>
        <v>18.5</v>
      </c>
      <c r="O14" s="18">
        <f t="shared" ref="O14:O16" si="18">J14/4</f>
        <v>2.5</v>
      </c>
      <c r="P14" s="18">
        <f t="shared" ref="P14:P16" si="19">K14/4</f>
        <v>79</v>
      </c>
      <c r="Q14" s="18">
        <f t="shared" ref="Q14:Q16" si="20">L14/4</f>
        <v>0</v>
      </c>
    </row>
    <row r="15" spans="1:17" x14ac:dyDescent="0.2">
      <c r="A15" s="16" t="s">
        <v>52</v>
      </c>
      <c r="B15" s="16" t="s">
        <v>148</v>
      </c>
      <c r="C15" s="20">
        <v>15</v>
      </c>
      <c r="D15" s="20">
        <v>21</v>
      </c>
      <c r="E15" s="16">
        <v>185</v>
      </c>
      <c r="F15" s="16" t="s">
        <v>71</v>
      </c>
      <c r="G15" s="16" t="s">
        <v>71</v>
      </c>
      <c r="H15" s="20">
        <v>4</v>
      </c>
      <c r="I15" s="16">
        <v>186</v>
      </c>
      <c r="J15" s="16">
        <v>20</v>
      </c>
      <c r="K15" s="16">
        <v>194</v>
      </c>
      <c r="L15" s="16">
        <v>0</v>
      </c>
      <c r="M15" s="16" t="s">
        <v>71</v>
      </c>
      <c r="N15" s="18">
        <f t="shared" si="17"/>
        <v>46.5</v>
      </c>
      <c r="O15" s="18">
        <f t="shared" si="18"/>
        <v>5</v>
      </c>
      <c r="P15" s="18">
        <f t="shared" si="19"/>
        <v>48.5</v>
      </c>
      <c r="Q15" s="18">
        <f t="shared" si="20"/>
        <v>0</v>
      </c>
    </row>
    <row r="16" spans="1:17" x14ac:dyDescent="0.2">
      <c r="A16" s="16" t="s">
        <v>53</v>
      </c>
      <c r="B16" s="16" t="s">
        <v>148</v>
      </c>
      <c r="C16" s="20">
        <v>10</v>
      </c>
      <c r="D16" s="20">
        <v>19</v>
      </c>
      <c r="E16" s="16">
        <v>244</v>
      </c>
      <c r="F16" s="16" t="s">
        <v>71</v>
      </c>
      <c r="G16" s="16" t="s">
        <v>71</v>
      </c>
      <c r="H16" s="20">
        <v>2</v>
      </c>
      <c r="I16" s="16">
        <v>253</v>
      </c>
      <c r="J16" s="16">
        <v>18</v>
      </c>
      <c r="K16" s="16">
        <v>129</v>
      </c>
      <c r="L16" s="16">
        <v>0</v>
      </c>
      <c r="M16" s="16" t="s">
        <v>71</v>
      </c>
      <c r="N16" s="18">
        <f t="shared" si="17"/>
        <v>63.25</v>
      </c>
      <c r="O16" s="18">
        <f t="shared" si="18"/>
        <v>4.5</v>
      </c>
      <c r="P16" s="18">
        <f t="shared" si="19"/>
        <v>32.25</v>
      </c>
      <c r="Q16" s="18">
        <f t="shared" si="20"/>
        <v>0</v>
      </c>
    </row>
    <row r="17" spans="1:17" x14ac:dyDescent="0.2">
      <c r="A17" s="16" t="s">
        <v>51</v>
      </c>
      <c r="B17" s="16" t="s">
        <v>149</v>
      </c>
      <c r="C17" s="20">
        <v>18.13</v>
      </c>
      <c r="D17" s="20">
        <v>17.600000000000001</v>
      </c>
      <c r="E17" s="16">
        <v>245</v>
      </c>
      <c r="F17" s="16" t="s">
        <v>71</v>
      </c>
      <c r="G17" s="16" t="s">
        <v>71</v>
      </c>
      <c r="H17" s="20">
        <v>2.7</v>
      </c>
      <c r="I17" s="16">
        <v>245</v>
      </c>
      <c r="J17" s="16">
        <v>10</v>
      </c>
      <c r="K17" s="16">
        <v>145</v>
      </c>
      <c r="L17" s="16">
        <v>0</v>
      </c>
      <c r="M17" s="16" t="s">
        <v>71</v>
      </c>
      <c r="N17" s="18">
        <f t="shared" ref="N17:N19" si="21">I17/4</f>
        <v>61.25</v>
      </c>
      <c r="O17" s="18">
        <f t="shared" ref="O17:O19" si="22">J17/4</f>
        <v>2.5</v>
      </c>
      <c r="P17" s="18">
        <f t="shared" ref="P17:P19" si="23">K17/4</f>
        <v>36.25</v>
      </c>
      <c r="Q17" s="18">
        <f t="shared" ref="Q17:Q19" si="24">L17/4</f>
        <v>0</v>
      </c>
    </row>
    <row r="18" spans="1:17" x14ac:dyDescent="0.2">
      <c r="A18" s="16" t="s">
        <v>52</v>
      </c>
      <c r="B18" s="16" t="s">
        <v>149</v>
      </c>
      <c r="C18" s="20">
        <v>17.8</v>
      </c>
      <c r="D18" s="20">
        <v>11.38</v>
      </c>
      <c r="E18" s="16">
        <v>188</v>
      </c>
      <c r="F18" s="16" t="s">
        <v>71</v>
      </c>
      <c r="G18" s="16" t="s">
        <v>71</v>
      </c>
      <c r="H18" s="20">
        <v>2.4</v>
      </c>
      <c r="I18" s="16">
        <v>188</v>
      </c>
      <c r="J18" s="16">
        <v>7</v>
      </c>
      <c r="K18" s="16">
        <v>205</v>
      </c>
      <c r="L18" s="16">
        <v>0</v>
      </c>
      <c r="M18" s="16" t="s">
        <v>71</v>
      </c>
      <c r="N18" s="18">
        <f t="shared" si="21"/>
        <v>47</v>
      </c>
      <c r="O18" s="18">
        <f t="shared" si="22"/>
        <v>1.75</v>
      </c>
      <c r="P18" s="18">
        <f t="shared" si="23"/>
        <v>51.25</v>
      </c>
      <c r="Q18" s="18">
        <f t="shared" si="24"/>
        <v>0</v>
      </c>
    </row>
    <row r="19" spans="1:17" x14ac:dyDescent="0.2">
      <c r="A19" s="16" t="s">
        <v>53</v>
      </c>
      <c r="B19" s="16" t="s">
        <v>149</v>
      </c>
      <c r="C19" s="20">
        <v>17.75</v>
      </c>
      <c r="D19" s="20">
        <v>14.83</v>
      </c>
      <c r="E19" s="16">
        <v>165</v>
      </c>
      <c r="F19" s="16" t="s">
        <v>71</v>
      </c>
      <c r="G19" s="16" t="s">
        <v>71</v>
      </c>
      <c r="H19" s="20">
        <v>1.65</v>
      </c>
      <c r="I19" s="16">
        <v>165</v>
      </c>
      <c r="J19" s="16">
        <v>3</v>
      </c>
      <c r="K19" s="16">
        <v>235</v>
      </c>
      <c r="L19" s="16">
        <v>0</v>
      </c>
      <c r="M19" s="16" t="s">
        <v>71</v>
      </c>
      <c r="N19" s="18">
        <f t="shared" si="21"/>
        <v>41.25</v>
      </c>
      <c r="O19" s="18">
        <f t="shared" si="22"/>
        <v>0.75</v>
      </c>
      <c r="P19" s="18">
        <f t="shared" si="23"/>
        <v>58.75</v>
      </c>
      <c r="Q19" s="18">
        <f t="shared" si="24"/>
        <v>0</v>
      </c>
    </row>
    <row r="20" spans="1:17" x14ac:dyDescent="0.2">
      <c r="A20" s="16" t="s">
        <v>51</v>
      </c>
      <c r="B20" s="16" t="s">
        <v>150</v>
      </c>
      <c r="C20" s="20">
        <v>3</v>
      </c>
      <c r="D20" s="20">
        <v>5.75</v>
      </c>
      <c r="E20" s="16">
        <v>220</v>
      </c>
      <c r="F20" s="16" t="s">
        <v>71</v>
      </c>
      <c r="G20" s="16" t="s">
        <v>71</v>
      </c>
      <c r="H20" s="20">
        <v>1.5</v>
      </c>
      <c r="I20" s="16">
        <v>220</v>
      </c>
      <c r="J20" s="16">
        <v>3</v>
      </c>
      <c r="K20" s="16">
        <v>177</v>
      </c>
      <c r="L20" s="16">
        <v>0</v>
      </c>
      <c r="M20" s="16" t="s">
        <v>119</v>
      </c>
      <c r="N20" s="18">
        <f t="shared" ref="N20:N22" si="25">I20/4</f>
        <v>55</v>
      </c>
      <c r="O20" s="18">
        <f t="shared" ref="O20:O22" si="26">J20/4</f>
        <v>0.75</v>
      </c>
      <c r="P20" s="18">
        <f t="shared" ref="P20:P22" si="27">K20/4</f>
        <v>44.25</v>
      </c>
      <c r="Q20" s="18">
        <f t="shared" ref="Q20:Q22" si="28">L20/4</f>
        <v>0</v>
      </c>
    </row>
    <row r="21" spans="1:17" x14ac:dyDescent="0.2">
      <c r="A21" s="16" t="s">
        <v>52</v>
      </c>
      <c r="B21" s="16" t="s">
        <v>150</v>
      </c>
      <c r="C21" s="20">
        <v>2.17</v>
      </c>
      <c r="D21" s="20">
        <v>7</v>
      </c>
      <c r="E21" s="16">
        <v>255</v>
      </c>
      <c r="F21" s="16" t="s">
        <v>71</v>
      </c>
      <c r="G21" s="16" t="s">
        <v>71</v>
      </c>
      <c r="H21" s="20">
        <v>1</v>
      </c>
      <c r="I21" s="16">
        <v>258</v>
      </c>
      <c r="J21" s="16">
        <v>3</v>
      </c>
      <c r="K21" s="16">
        <v>139</v>
      </c>
      <c r="L21" s="16">
        <v>0</v>
      </c>
      <c r="M21" s="16" t="s">
        <v>74</v>
      </c>
      <c r="N21" s="18">
        <f t="shared" si="25"/>
        <v>64.5</v>
      </c>
      <c r="O21" s="18">
        <f t="shared" si="26"/>
        <v>0.75</v>
      </c>
      <c r="P21" s="18">
        <f t="shared" si="27"/>
        <v>34.75</v>
      </c>
      <c r="Q21" s="18">
        <f t="shared" si="28"/>
        <v>0</v>
      </c>
    </row>
    <row r="22" spans="1:17" x14ac:dyDescent="0.2">
      <c r="A22" s="16" t="s">
        <v>53</v>
      </c>
      <c r="B22" s="16" t="s">
        <v>150</v>
      </c>
      <c r="C22" s="20">
        <v>2.5</v>
      </c>
      <c r="D22" s="20">
        <v>5</v>
      </c>
      <c r="E22" s="16">
        <v>243</v>
      </c>
      <c r="F22" s="16" t="s">
        <v>71</v>
      </c>
      <c r="G22" s="16" t="s">
        <v>71</v>
      </c>
      <c r="H22" s="20">
        <v>2</v>
      </c>
      <c r="I22" s="16">
        <v>243</v>
      </c>
      <c r="J22" s="16">
        <v>0</v>
      </c>
      <c r="K22" s="16">
        <v>157</v>
      </c>
      <c r="L22" s="16">
        <v>0</v>
      </c>
      <c r="M22" s="16" t="s">
        <v>71</v>
      </c>
      <c r="N22" s="18">
        <f t="shared" si="25"/>
        <v>60.75</v>
      </c>
      <c r="O22" s="18">
        <f t="shared" si="26"/>
        <v>0</v>
      </c>
      <c r="P22" s="18">
        <f t="shared" si="27"/>
        <v>39.25</v>
      </c>
      <c r="Q22" s="18">
        <f t="shared" si="28"/>
        <v>0</v>
      </c>
    </row>
    <row r="23" spans="1:17" x14ac:dyDescent="0.2">
      <c r="A23" s="16" t="s">
        <v>51</v>
      </c>
      <c r="B23" s="16" t="s">
        <v>155</v>
      </c>
      <c r="C23" s="20">
        <v>8</v>
      </c>
      <c r="D23" s="20">
        <v>6</v>
      </c>
      <c r="E23" s="16">
        <v>88</v>
      </c>
      <c r="F23" s="16" t="s">
        <v>160</v>
      </c>
      <c r="G23" s="16" t="s">
        <v>71</v>
      </c>
      <c r="H23" s="20">
        <v>2</v>
      </c>
      <c r="I23" s="16">
        <v>90</v>
      </c>
      <c r="J23" s="16">
        <v>4</v>
      </c>
      <c r="K23" s="16">
        <v>232</v>
      </c>
      <c r="L23" s="16">
        <v>0</v>
      </c>
      <c r="M23" s="16" t="s">
        <v>71</v>
      </c>
      <c r="N23" s="18">
        <f t="shared" ref="N23:N25" si="29">I23/4</f>
        <v>22.5</v>
      </c>
      <c r="O23" s="18">
        <f t="shared" ref="O23:O25" si="30">J23/4</f>
        <v>1</v>
      </c>
      <c r="P23" s="18">
        <f t="shared" ref="P23:P25" si="31">K23/4</f>
        <v>58</v>
      </c>
      <c r="Q23" s="18">
        <f t="shared" ref="Q23:Q25" si="32">L23/4</f>
        <v>0</v>
      </c>
    </row>
    <row r="24" spans="1:17" x14ac:dyDescent="0.2">
      <c r="A24" s="16" t="s">
        <v>52</v>
      </c>
      <c r="B24" s="16" t="s">
        <v>155</v>
      </c>
      <c r="C24" s="20">
        <v>10</v>
      </c>
      <c r="D24" s="20">
        <v>6</v>
      </c>
      <c r="E24" s="16">
        <v>134</v>
      </c>
      <c r="F24" s="16" t="s">
        <v>160</v>
      </c>
      <c r="G24" s="16" t="s">
        <v>71</v>
      </c>
      <c r="H24" s="20">
        <v>3</v>
      </c>
      <c r="I24" s="16">
        <v>140</v>
      </c>
      <c r="J24" s="16">
        <v>6</v>
      </c>
      <c r="K24" s="16">
        <v>254</v>
      </c>
      <c r="L24" s="16">
        <v>0</v>
      </c>
      <c r="M24" s="16" t="s">
        <v>71</v>
      </c>
      <c r="N24" s="18">
        <f t="shared" si="29"/>
        <v>35</v>
      </c>
      <c r="O24" s="18">
        <f t="shared" si="30"/>
        <v>1.5</v>
      </c>
      <c r="P24" s="18">
        <f t="shared" si="31"/>
        <v>63.5</v>
      </c>
      <c r="Q24" s="18">
        <f t="shared" si="32"/>
        <v>0</v>
      </c>
    </row>
    <row r="25" spans="1:17" x14ac:dyDescent="0.2">
      <c r="A25" s="16" t="s">
        <v>53</v>
      </c>
      <c r="B25" s="16" t="s">
        <v>155</v>
      </c>
      <c r="C25" s="20">
        <v>6</v>
      </c>
      <c r="D25" s="20">
        <v>4</v>
      </c>
      <c r="E25" s="16">
        <v>124</v>
      </c>
      <c r="F25" s="16" t="s">
        <v>160</v>
      </c>
      <c r="G25" s="16" t="s">
        <v>71</v>
      </c>
      <c r="H25" s="20">
        <v>2</v>
      </c>
      <c r="I25" s="16">
        <v>124</v>
      </c>
      <c r="J25" s="16">
        <v>2</v>
      </c>
      <c r="K25" s="16">
        <v>274</v>
      </c>
      <c r="L25" s="16">
        <v>0</v>
      </c>
      <c r="M25" s="16" t="s">
        <v>71</v>
      </c>
      <c r="N25" s="18">
        <f t="shared" si="29"/>
        <v>31</v>
      </c>
      <c r="O25" s="18">
        <f t="shared" si="30"/>
        <v>0.5</v>
      </c>
      <c r="P25" s="18">
        <f t="shared" si="31"/>
        <v>68.5</v>
      </c>
      <c r="Q25" s="18">
        <f t="shared" si="32"/>
        <v>0</v>
      </c>
    </row>
    <row r="26" spans="1:17" x14ac:dyDescent="0.2">
      <c r="A26" s="16" t="s">
        <v>51</v>
      </c>
      <c r="B26" s="16" t="s">
        <v>157</v>
      </c>
      <c r="C26" s="20">
        <v>13</v>
      </c>
      <c r="D26" s="20">
        <v>8</v>
      </c>
      <c r="E26" s="16">
        <v>150</v>
      </c>
      <c r="F26" s="16" t="s">
        <v>71</v>
      </c>
      <c r="G26" s="16" t="s">
        <v>71</v>
      </c>
      <c r="H26" s="20">
        <v>3</v>
      </c>
      <c r="I26" s="16">
        <v>150</v>
      </c>
      <c r="J26" s="16">
        <v>22</v>
      </c>
      <c r="K26" s="16">
        <v>228</v>
      </c>
      <c r="L26" s="16">
        <v>0</v>
      </c>
      <c r="M26" s="16" t="s">
        <v>71</v>
      </c>
      <c r="N26" s="18">
        <f t="shared" ref="N26:N28" si="33">I26/4</f>
        <v>37.5</v>
      </c>
      <c r="O26" s="18">
        <f t="shared" ref="O26:O28" si="34">J26/4</f>
        <v>5.5</v>
      </c>
      <c r="P26" s="18">
        <f t="shared" ref="P26:P28" si="35">K26/4</f>
        <v>57</v>
      </c>
      <c r="Q26" s="18">
        <f t="shared" ref="Q26:Q28" si="36">L26/4</f>
        <v>0</v>
      </c>
    </row>
    <row r="27" spans="1:17" x14ac:dyDescent="0.2">
      <c r="A27" s="16" t="s">
        <v>52</v>
      </c>
      <c r="B27" s="16" t="s">
        <v>157</v>
      </c>
      <c r="C27" s="20">
        <v>15</v>
      </c>
      <c r="D27" s="20">
        <v>4</v>
      </c>
      <c r="E27" s="16">
        <v>106</v>
      </c>
      <c r="F27" s="16" t="s">
        <v>71</v>
      </c>
      <c r="G27" s="16" t="s">
        <v>71</v>
      </c>
      <c r="H27" s="20">
        <v>4</v>
      </c>
      <c r="I27" s="16">
        <v>116</v>
      </c>
      <c r="J27" s="16">
        <v>20</v>
      </c>
      <c r="K27" s="16">
        <v>264</v>
      </c>
      <c r="L27" s="16">
        <v>0</v>
      </c>
      <c r="M27" s="16" t="s">
        <v>71</v>
      </c>
      <c r="N27" s="18">
        <f t="shared" si="33"/>
        <v>29</v>
      </c>
      <c r="O27" s="18">
        <f t="shared" si="34"/>
        <v>5</v>
      </c>
      <c r="P27" s="18">
        <f t="shared" si="35"/>
        <v>66</v>
      </c>
      <c r="Q27" s="18">
        <f t="shared" si="36"/>
        <v>0</v>
      </c>
    </row>
    <row r="28" spans="1:17" x14ac:dyDescent="0.2">
      <c r="A28" s="16" t="s">
        <v>53</v>
      </c>
      <c r="B28" s="16" t="s">
        <v>157</v>
      </c>
      <c r="C28" s="20">
        <v>12</v>
      </c>
      <c r="D28" s="20">
        <v>8</v>
      </c>
      <c r="E28" s="16">
        <v>178</v>
      </c>
      <c r="F28" s="16" t="s">
        <v>71</v>
      </c>
      <c r="G28" s="16" t="s">
        <v>71</v>
      </c>
      <c r="H28" s="20">
        <v>2</v>
      </c>
      <c r="I28" s="16">
        <v>180</v>
      </c>
      <c r="J28" s="16">
        <v>10</v>
      </c>
      <c r="K28" s="16">
        <v>210</v>
      </c>
      <c r="L28" s="16">
        <v>0</v>
      </c>
      <c r="M28" s="16" t="s">
        <v>71</v>
      </c>
      <c r="N28" s="18">
        <f t="shared" si="33"/>
        <v>45</v>
      </c>
      <c r="O28" s="18">
        <f t="shared" si="34"/>
        <v>2.5</v>
      </c>
      <c r="P28" s="18">
        <f t="shared" si="35"/>
        <v>52.5</v>
      </c>
      <c r="Q28" s="18">
        <f t="shared" si="36"/>
        <v>0</v>
      </c>
    </row>
    <row r="29" spans="1:17" x14ac:dyDescent="0.2">
      <c r="A29" s="16" t="s">
        <v>51</v>
      </c>
      <c r="B29" s="16" t="s">
        <v>159</v>
      </c>
      <c r="C29" s="20">
        <v>10</v>
      </c>
      <c r="D29" s="20">
        <v>3.1</v>
      </c>
      <c r="E29" s="16">
        <v>184</v>
      </c>
      <c r="F29" s="16" t="s">
        <v>71</v>
      </c>
      <c r="G29" s="16" t="s">
        <v>71</v>
      </c>
      <c r="H29" s="20">
        <v>0.36</v>
      </c>
      <c r="I29" s="16">
        <v>184</v>
      </c>
      <c r="J29" s="16">
        <v>0</v>
      </c>
      <c r="K29" s="16">
        <v>216</v>
      </c>
      <c r="L29" s="16">
        <v>0</v>
      </c>
      <c r="M29" s="16" t="s">
        <v>71</v>
      </c>
      <c r="N29" s="18">
        <f t="shared" ref="N29:N31" si="37">I29/4</f>
        <v>46</v>
      </c>
      <c r="O29" s="18">
        <f t="shared" ref="O29:O31" si="38">J29/4</f>
        <v>0</v>
      </c>
      <c r="P29" s="18">
        <f t="shared" ref="P29:P31" si="39">K29/4</f>
        <v>54</v>
      </c>
      <c r="Q29" s="18">
        <f t="shared" ref="Q29:Q31" si="40">L29/4</f>
        <v>0</v>
      </c>
    </row>
    <row r="30" spans="1:17" x14ac:dyDescent="0.2">
      <c r="A30" s="16" t="s">
        <v>52</v>
      </c>
      <c r="B30" s="16" t="s">
        <v>159</v>
      </c>
      <c r="C30" s="20">
        <v>10</v>
      </c>
      <c r="D30" s="20">
        <v>2.17</v>
      </c>
      <c r="E30" s="16">
        <v>122</v>
      </c>
      <c r="F30" s="16" t="s">
        <v>71</v>
      </c>
      <c r="G30" s="16" t="s">
        <v>71</v>
      </c>
      <c r="H30" s="20">
        <v>1.19</v>
      </c>
      <c r="I30" s="16">
        <v>130</v>
      </c>
      <c r="J30" s="16">
        <v>22</v>
      </c>
      <c r="K30" s="16">
        <v>248</v>
      </c>
      <c r="L30" s="16">
        <v>0</v>
      </c>
      <c r="M30" s="16" t="s">
        <v>153</v>
      </c>
      <c r="N30" s="18">
        <f t="shared" si="37"/>
        <v>32.5</v>
      </c>
      <c r="O30" s="18">
        <f t="shared" si="38"/>
        <v>5.5</v>
      </c>
      <c r="P30" s="18">
        <f t="shared" si="39"/>
        <v>62</v>
      </c>
      <c r="Q30" s="18">
        <f t="shared" si="40"/>
        <v>0</v>
      </c>
    </row>
    <row r="31" spans="1:17" x14ac:dyDescent="0.2">
      <c r="A31" s="16" t="s">
        <v>53</v>
      </c>
      <c r="B31" s="16" t="s">
        <v>159</v>
      </c>
      <c r="C31" s="20">
        <v>12</v>
      </c>
      <c r="D31" s="20">
        <v>1.37</v>
      </c>
      <c r="E31" s="16">
        <v>116</v>
      </c>
      <c r="F31" s="16" t="s">
        <v>71</v>
      </c>
      <c r="G31" s="16" t="s">
        <v>71</v>
      </c>
      <c r="H31" s="20">
        <v>1.0900000000000001</v>
      </c>
      <c r="I31" s="16">
        <v>120</v>
      </c>
      <c r="J31" s="16">
        <v>0</v>
      </c>
      <c r="K31" s="16">
        <v>280</v>
      </c>
      <c r="L31" s="16">
        <v>0</v>
      </c>
      <c r="M31" s="16" t="s">
        <v>71</v>
      </c>
      <c r="N31" s="18">
        <f t="shared" si="37"/>
        <v>30</v>
      </c>
      <c r="O31" s="18">
        <f t="shared" si="38"/>
        <v>0</v>
      </c>
      <c r="P31" s="18">
        <f t="shared" si="39"/>
        <v>70</v>
      </c>
      <c r="Q31" s="18">
        <f t="shared" si="40"/>
        <v>0</v>
      </c>
    </row>
    <row r="32" spans="1:17" x14ac:dyDescent="0.2">
      <c r="A32" s="16" t="s">
        <v>51</v>
      </c>
      <c r="B32" s="16" t="s">
        <v>163</v>
      </c>
      <c r="C32" s="20">
        <v>6</v>
      </c>
      <c r="D32" s="20">
        <v>4</v>
      </c>
      <c r="E32" s="16">
        <v>90</v>
      </c>
      <c r="F32" s="16" t="s">
        <v>71</v>
      </c>
      <c r="G32" s="16" t="s">
        <v>71</v>
      </c>
      <c r="H32" s="20">
        <v>6</v>
      </c>
      <c r="I32" s="16">
        <v>90</v>
      </c>
      <c r="J32" s="16">
        <v>8</v>
      </c>
      <c r="K32" s="16">
        <v>302</v>
      </c>
      <c r="L32" s="16">
        <v>0</v>
      </c>
      <c r="M32" s="16" t="s">
        <v>71</v>
      </c>
      <c r="N32" s="18">
        <f t="shared" ref="N32:N34" si="41">I32/4</f>
        <v>22.5</v>
      </c>
      <c r="O32" s="18">
        <f t="shared" ref="O32:O34" si="42">J32/4</f>
        <v>2</v>
      </c>
      <c r="P32" s="18">
        <f t="shared" ref="P32:P34" si="43">K32/4</f>
        <v>75.5</v>
      </c>
      <c r="Q32" s="18">
        <f t="shared" ref="Q32:Q34" si="44">L32/4</f>
        <v>0</v>
      </c>
    </row>
    <row r="33" spans="1:18" x14ac:dyDescent="0.2">
      <c r="A33" s="16" t="s">
        <v>52</v>
      </c>
      <c r="B33" s="16" t="s">
        <v>163</v>
      </c>
      <c r="C33" s="20">
        <v>10</v>
      </c>
      <c r="D33" s="20">
        <v>2</v>
      </c>
      <c r="E33" s="16">
        <v>136</v>
      </c>
      <c r="F33" s="16" t="s">
        <v>71</v>
      </c>
      <c r="G33" s="16" t="s">
        <v>71</v>
      </c>
      <c r="H33" s="20">
        <v>12</v>
      </c>
      <c r="I33" s="16">
        <v>142</v>
      </c>
      <c r="J33" s="16">
        <v>12</v>
      </c>
      <c r="K33" s="16">
        <v>246</v>
      </c>
      <c r="L33" s="16">
        <v>0</v>
      </c>
      <c r="M33" s="16" t="s">
        <v>71</v>
      </c>
      <c r="N33" s="18">
        <f t="shared" si="41"/>
        <v>35.5</v>
      </c>
      <c r="O33" s="18">
        <f t="shared" si="42"/>
        <v>3</v>
      </c>
      <c r="P33" s="18">
        <f t="shared" si="43"/>
        <v>61.5</v>
      </c>
      <c r="Q33" s="18">
        <f t="shared" si="44"/>
        <v>0</v>
      </c>
    </row>
    <row r="34" spans="1:18" x14ac:dyDescent="0.2">
      <c r="A34" s="16" t="s">
        <v>53</v>
      </c>
      <c r="B34" s="16" t="s">
        <v>163</v>
      </c>
      <c r="C34" s="20">
        <v>8</v>
      </c>
      <c r="D34" s="20">
        <v>4</v>
      </c>
      <c r="E34" s="16">
        <v>96</v>
      </c>
      <c r="F34" s="16" t="s">
        <v>71</v>
      </c>
      <c r="G34" s="16" t="s">
        <v>71</v>
      </c>
      <c r="H34" s="20">
        <v>2</v>
      </c>
      <c r="I34" s="16">
        <v>96</v>
      </c>
      <c r="J34" s="16">
        <v>8</v>
      </c>
      <c r="K34" s="16">
        <v>296</v>
      </c>
      <c r="L34" s="16">
        <v>0</v>
      </c>
      <c r="M34" s="16" t="s">
        <v>71</v>
      </c>
      <c r="N34" s="18">
        <f t="shared" si="41"/>
        <v>24</v>
      </c>
      <c r="O34" s="18">
        <f t="shared" si="42"/>
        <v>2</v>
      </c>
      <c r="P34" s="18">
        <f t="shared" si="43"/>
        <v>74</v>
      </c>
      <c r="Q34" s="18">
        <f t="shared" si="44"/>
        <v>0</v>
      </c>
    </row>
    <row r="35" spans="1:18" x14ac:dyDescent="0.2">
      <c r="A35" s="16" t="s">
        <v>51</v>
      </c>
      <c r="B35" s="16" t="s">
        <v>175</v>
      </c>
      <c r="C35" s="20">
        <v>12.92</v>
      </c>
      <c r="D35" s="20">
        <v>14.58</v>
      </c>
      <c r="E35" s="16">
        <v>305</v>
      </c>
      <c r="F35" s="16" t="s">
        <v>71</v>
      </c>
      <c r="G35" s="16" t="s">
        <v>71</v>
      </c>
      <c r="H35" s="20">
        <v>8.67</v>
      </c>
      <c r="I35" s="16">
        <v>307</v>
      </c>
      <c r="J35" s="16">
        <v>7</v>
      </c>
      <c r="K35" s="16">
        <v>86</v>
      </c>
      <c r="L35" s="16">
        <v>0</v>
      </c>
      <c r="M35" s="16" t="s">
        <v>71</v>
      </c>
      <c r="N35" s="18">
        <f t="shared" ref="N35:N37" si="45">I35/4</f>
        <v>76.75</v>
      </c>
      <c r="O35" s="18">
        <f t="shared" ref="O35:O37" si="46">J35/4</f>
        <v>1.75</v>
      </c>
      <c r="P35" s="18">
        <f t="shared" ref="P35:P37" si="47">K35/4</f>
        <v>21.5</v>
      </c>
      <c r="Q35" s="18">
        <f t="shared" ref="Q35:Q37" si="48">L35/4</f>
        <v>0</v>
      </c>
    </row>
    <row r="36" spans="1:18" ht="28.5" x14ac:dyDescent="0.2">
      <c r="A36" s="16" t="s">
        <v>52</v>
      </c>
      <c r="B36" s="16" t="s">
        <v>175</v>
      </c>
      <c r="C36" s="20">
        <v>4</v>
      </c>
      <c r="D36" s="20">
        <v>6.25</v>
      </c>
      <c r="E36" s="16">
        <v>260</v>
      </c>
      <c r="F36" s="16" t="s">
        <v>71</v>
      </c>
      <c r="G36" s="16" t="s">
        <v>71</v>
      </c>
      <c r="H36" s="20">
        <v>12.42</v>
      </c>
      <c r="I36" s="16">
        <v>263</v>
      </c>
      <c r="J36" s="16">
        <v>20</v>
      </c>
      <c r="K36" s="16">
        <v>117</v>
      </c>
      <c r="L36" s="16">
        <v>0</v>
      </c>
      <c r="M36" s="16" t="s">
        <v>176</v>
      </c>
      <c r="N36" s="18">
        <f t="shared" si="45"/>
        <v>65.75</v>
      </c>
      <c r="O36" s="18">
        <f t="shared" si="46"/>
        <v>5</v>
      </c>
      <c r="P36" s="18">
        <f t="shared" si="47"/>
        <v>29.25</v>
      </c>
      <c r="Q36" s="18">
        <f t="shared" si="48"/>
        <v>0</v>
      </c>
    </row>
    <row r="37" spans="1:18" ht="28.5" x14ac:dyDescent="0.2">
      <c r="A37" s="16" t="s">
        <v>53</v>
      </c>
      <c r="B37" s="16" t="s">
        <v>175</v>
      </c>
      <c r="C37" s="20">
        <v>11.33</v>
      </c>
      <c r="D37" s="20">
        <v>5</v>
      </c>
      <c r="E37" s="16">
        <v>276</v>
      </c>
      <c r="F37" s="16" t="s">
        <v>71</v>
      </c>
      <c r="G37" s="16" t="s">
        <v>71</v>
      </c>
      <c r="H37" s="20">
        <v>9.17</v>
      </c>
      <c r="I37" s="16">
        <v>279</v>
      </c>
      <c r="J37" s="16">
        <v>12</v>
      </c>
      <c r="K37" s="16">
        <v>109</v>
      </c>
      <c r="L37" s="16">
        <v>0</v>
      </c>
      <c r="M37" s="16" t="s">
        <v>176</v>
      </c>
      <c r="N37" s="18">
        <f t="shared" si="45"/>
        <v>69.75</v>
      </c>
      <c r="O37" s="18">
        <f t="shared" si="46"/>
        <v>3</v>
      </c>
      <c r="P37" s="18">
        <f t="shared" si="47"/>
        <v>27.25</v>
      </c>
      <c r="Q37" s="18">
        <f t="shared" si="48"/>
        <v>0</v>
      </c>
    </row>
    <row r="38" spans="1:18" s="24" customFormat="1" x14ac:dyDescent="0.2">
      <c r="A38" s="21" t="s">
        <v>177</v>
      </c>
      <c r="B38" s="21"/>
      <c r="C38" s="22">
        <f>AVERAGE(C2:C37)</f>
        <v>9.8330555555555552</v>
      </c>
      <c r="D38" s="22">
        <f t="shared" ref="D38" si="49">AVERAGE(D2:D37)</f>
        <v>8.2977777777777781</v>
      </c>
      <c r="E38" s="22">
        <f>AVERAGE(E2:E37)</f>
        <v>180.22222222222223</v>
      </c>
      <c r="F38" s="21"/>
      <c r="G38" s="21"/>
      <c r="H38" s="22">
        <f>AVERAGE(H2:H37)</f>
        <v>4.0625</v>
      </c>
      <c r="I38" s="22">
        <f t="shared" ref="I38:L38" si="50">AVERAGE(I2:I37)</f>
        <v>186.33333333333334</v>
      </c>
      <c r="J38" s="22">
        <f t="shared" si="50"/>
        <v>19.583333333333332</v>
      </c>
      <c r="K38" s="22">
        <f t="shared" si="50"/>
        <v>192.02777777777777</v>
      </c>
      <c r="L38" s="22">
        <f t="shared" si="50"/>
        <v>0</v>
      </c>
      <c r="M38" s="21"/>
      <c r="N38" s="23">
        <f>AVERAGE(N2:N37)</f>
        <v>46.583333333333336</v>
      </c>
      <c r="O38" s="23">
        <f t="shared" ref="O38:Q38" si="51">AVERAGE(O2:O37)</f>
        <v>4.895833333333333</v>
      </c>
      <c r="P38" s="23">
        <f t="shared" si="51"/>
        <v>48.006944444444443</v>
      </c>
      <c r="Q38" s="23">
        <f t="shared" si="51"/>
        <v>0</v>
      </c>
    </row>
    <row r="39" spans="1:18" s="24" customFormat="1" x14ac:dyDescent="0.2">
      <c r="A39" s="21" t="s">
        <v>178</v>
      </c>
      <c r="B39" s="21"/>
      <c r="C39" s="22">
        <f>STDEV(C2:C37)</f>
        <v>4.2505944588925741</v>
      </c>
      <c r="D39" s="22">
        <f t="shared" ref="D39:E39" si="52">STDEV(D2:D37)</f>
        <v>5.1995071805542219</v>
      </c>
      <c r="E39" s="22">
        <f t="shared" si="52"/>
        <v>63.152926008951198</v>
      </c>
      <c r="F39" s="21"/>
      <c r="G39" s="21"/>
      <c r="H39" s="22">
        <f>STDEV(H2:H37)</f>
        <v>3.4406223481889353</v>
      </c>
      <c r="I39" s="22">
        <f t="shared" ref="I39:K39" si="53">STDEV(I2:I38)</f>
        <v>61.361406618673776</v>
      </c>
      <c r="J39" s="22">
        <f t="shared" si="53"/>
        <v>30.26124676142005</v>
      </c>
      <c r="K39" s="22">
        <f t="shared" si="53"/>
        <v>61.830631617126848</v>
      </c>
      <c r="L39" s="22">
        <f>STDEV(L2:L38)</f>
        <v>0</v>
      </c>
      <c r="M39" s="21"/>
      <c r="N39" s="23">
        <f>STDEV(N2:N37)</f>
        <v>15.55795616396961</v>
      </c>
      <c r="O39" s="23">
        <f t="shared" ref="O39:Q39" si="54">STDEV(O2:O37)</f>
        <v>7.6726264361411101</v>
      </c>
      <c r="P39" s="23">
        <f t="shared" si="54"/>
        <v>15.676926415129877</v>
      </c>
      <c r="Q39" s="23">
        <f t="shared" si="54"/>
        <v>0</v>
      </c>
    </row>
    <row r="40" spans="1:18" s="24" customFormat="1" x14ac:dyDescent="0.2">
      <c r="A40" s="25" t="s">
        <v>179</v>
      </c>
      <c r="B40" s="21"/>
      <c r="C40" s="22">
        <f>C38+C39</f>
        <v>14.083650014448128</v>
      </c>
      <c r="D40" s="22">
        <f t="shared" ref="D40:E40" si="55">D38+D39</f>
        <v>13.497284958331999</v>
      </c>
      <c r="E40" s="22">
        <f t="shared" si="55"/>
        <v>243.37514823117343</v>
      </c>
      <c r="F40" s="21"/>
      <c r="G40" s="21"/>
      <c r="H40" s="22">
        <f>H38+H39</f>
        <v>7.5031223481889349</v>
      </c>
      <c r="I40" s="22">
        <f t="shared" ref="I40:L40" si="56">I38+I39</f>
        <v>247.69473995200713</v>
      </c>
      <c r="J40" s="22">
        <f t="shared" si="56"/>
        <v>49.844580094753383</v>
      </c>
      <c r="K40" s="22">
        <f t="shared" si="56"/>
        <v>253.85840939490461</v>
      </c>
      <c r="L40" s="22">
        <f t="shared" si="56"/>
        <v>0</v>
      </c>
      <c r="M40" s="21"/>
      <c r="N40" s="23">
        <f>N38+N39</f>
        <v>62.141289497302949</v>
      </c>
      <c r="O40" s="23">
        <f t="shared" ref="O40:Q40" si="57">O38+O39</f>
        <v>12.568459769474444</v>
      </c>
      <c r="P40" s="23">
        <f t="shared" si="57"/>
        <v>63.68387085957432</v>
      </c>
      <c r="Q40" s="23">
        <f t="shared" si="57"/>
        <v>0</v>
      </c>
    </row>
    <row r="41" spans="1:18" s="24" customFormat="1" x14ac:dyDescent="0.2">
      <c r="A41" s="25" t="s">
        <v>180</v>
      </c>
      <c r="B41" s="21"/>
      <c r="C41" s="22">
        <f>C38-C39</f>
        <v>5.5824610966629811</v>
      </c>
      <c r="D41" s="22">
        <f t="shared" ref="D41:E41" si="58">D38-D39</f>
        <v>3.0982705972235562</v>
      </c>
      <c r="E41" s="22">
        <f t="shared" si="58"/>
        <v>117.06929621327103</v>
      </c>
      <c r="F41" s="21"/>
      <c r="G41" s="21"/>
      <c r="H41" s="22">
        <f>H38-H39</f>
        <v>0.62187765181106469</v>
      </c>
      <c r="I41" s="22">
        <f t="shared" ref="I41:L41" si="59">I38-I39</f>
        <v>124.97192671465956</v>
      </c>
      <c r="J41" s="22">
        <f t="shared" si="59"/>
        <v>-10.677913428086718</v>
      </c>
      <c r="K41" s="22">
        <f t="shared" si="59"/>
        <v>130.19714616065093</v>
      </c>
      <c r="L41" s="22">
        <f t="shared" si="59"/>
        <v>0</v>
      </c>
      <c r="M41" s="21"/>
      <c r="N41" s="23">
        <f>N38-N39</f>
        <v>31.025377169363725</v>
      </c>
      <c r="O41" s="23">
        <f t="shared" ref="O41:Q41" si="60">O38-O39</f>
        <v>-2.776793102807777</v>
      </c>
      <c r="P41" s="23">
        <f t="shared" si="60"/>
        <v>32.330018029314566</v>
      </c>
      <c r="Q41" s="23">
        <f t="shared" si="60"/>
        <v>0</v>
      </c>
    </row>
    <row r="42" spans="1:18" s="24" customFormat="1" x14ac:dyDescent="0.2">
      <c r="A42" s="25" t="s">
        <v>181</v>
      </c>
      <c r="B42" s="21"/>
      <c r="C42" s="22">
        <f>C38+(C39*2)</f>
        <v>18.334244473340704</v>
      </c>
      <c r="D42" s="22">
        <f t="shared" ref="D42:E42" si="61">D38+(D39*2)</f>
        <v>18.696792138886224</v>
      </c>
      <c r="E42" s="22">
        <f t="shared" si="61"/>
        <v>306.52807424012462</v>
      </c>
      <c r="F42" s="21"/>
      <c r="G42" s="21"/>
      <c r="H42" s="22">
        <f t="shared" ref="H42:Q42" si="62">H38+(H39*2)</f>
        <v>10.94374469637787</v>
      </c>
      <c r="I42" s="22">
        <f t="shared" si="62"/>
        <v>309.05614657068088</v>
      </c>
      <c r="J42" s="22">
        <f t="shared" si="62"/>
        <v>80.105826856173437</v>
      </c>
      <c r="K42" s="22">
        <f t="shared" si="62"/>
        <v>315.68904101203145</v>
      </c>
      <c r="L42" s="22">
        <f t="shared" si="62"/>
        <v>0</v>
      </c>
      <c r="M42" s="21"/>
      <c r="N42" s="22">
        <f t="shared" si="62"/>
        <v>77.699245661272556</v>
      </c>
      <c r="O42" s="22">
        <f t="shared" si="62"/>
        <v>20.241086205615552</v>
      </c>
      <c r="P42" s="22">
        <f t="shared" si="62"/>
        <v>79.360797274704197</v>
      </c>
      <c r="Q42" s="22">
        <f t="shared" si="62"/>
        <v>0</v>
      </c>
      <c r="R42" s="22"/>
    </row>
    <row r="43" spans="1:18" s="24" customFormat="1" x14ac:dyDescent="0.2">
      <c r="A43" s="25" t="s">
        <v>182</v>
      </c>
      <c r="B43" s="21"/>
      <c r="C43" s="22">
        <f>C38-(C39*2)</f>
        <v>1.3318666377704069</v>
      </c>
      <c r="D43" s="22">
        <f t="shared" ref="D43:E43" si="63">D38-(D39*2)</f>
        <v>-2.1012365833306657</v>
      </c>
      <c r="E43" s="22">
        <f t="shared" si="63"/>
        <v>53.916370204319833</v>
      </c>
      <c r="F43" s="21"/>
      <c r="G43" s="21"/>
      <c r="H43" s="22">
        <f t="shared" ref="H43:Q43" si="64">H38-(H39*2)</f>
        <v>-2.8187446963778706</v>
      </c>
      <c r="I43" s="22">
        <f t="shared" si="64"/>
        <v>63.610520095985791</v>
      </c>
      <c r="J43" s="22">
        <f t="shared" si="64"/>
        <v>-40.939160189506765</v>
      </c>
      <c r="K43" s="22">
        <f t="shared" si="64"/>
        <v>68.366514543524076</v>
      </c>
      <c r="L43" s="22">
        <f t="shared" si="64"/>
        <v>0</v>
      </c>
      <c r="M43" s="21"/>
      <c r="N43" s="22">
        <f t="shared" si="64"/>
        <v>15.467421005394115</v>
      </c>
      <c r="O43" s="22">
        <f t="shared" si="64"/>
        <v>-10.449419538948888</v>
      </c>
      <c r="P43" s="22">
        <f t="shared" si="64"/>
        <v>16.653091614184689</v>
      </c>
      <c r="Q43" s="22">
        <f t="shared" si="64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5831-AEF0-42C4-947B-EC1229F45F4E}">
  <dimension ref="A3:O16"/>
  <sheetViews>
    <sheetView workbookViewId="0">
      <selection activeCell="A3" sqref="A3:D7"/>
    </sheetView>
  </sheetViews>
  <sheetFormatPr defaultRowHeight="15" x14ac:dyDescent="0.25"/>
  <cols>
    <col min="1" max="1" width="16.5703125" bestFit="1" customWidth="1"/>
    <col min="2" max="2" width="35" bestFit="1" customWidth="1"/>
    <col min="3" max="3" width="38.28515625" bestFit="1" customWidth="1"/>
    <col min="4" max="4" width="36.28515625" bestFit="1" customWidth="1"/>
    <col min="5" max="5" width="11.28515625" bestFit="1" customWidth="1"/>
    <col min="6" max="6" width="12" bestFit="1" customWidth="1"/>
    <col min="7" max="7" width="16.5703125" bestFit="1" customWidth="1"/>
    <col min="8" max="8" width="13.5703125" bestFit="1" customWidth="1"/>
    <col min="9" max="9" width="12" bestFit="1" customWidth="1"/>
    <col min="10" max="10" width="14.140625" bestFit="1" customWidth="1"/>
    <col min="11" max="11" width="31" bestFit="1" customWidth="1"/>
  </cols>
  <sheetData>
    <row r="3" spans="1:15" x14ac:dyDescent="0.25">
      <c r="A3" s="26" t="s">
        <v>183</v>
      </c>
      <c r="B3" t="s">
        <v>190</v>
      </c>
      <c r="C3" t="s">
        <v>192</v>
      </c>
      <c r="D3" t="s">
        <v>191</v>
      </c>
    </row>
    <row r="4" spans="1:15" x14ac:dyDescent="0.25">
      <c r="A4" s="27" t="s">
        <v>51</v>
      </c>
      <c r="B4">
        <v>9.7783333333333342</v>
      </c>
      <c r="C4">
        <v>3.9366666666666661</v>
      </c>
      <c r="D4">
        <v>9.5733333333333324</v>
      </c>
      <c r="G4" t="s">
        <v>50</v>
      </c>
      <c r="H4" t="s">
        <v>51</v>
      </c>
      <c r="I4" t="s">
        <v>52</v>
      </c>
      <c r="J4" t="s">
        <v>53</v>
      </c>
      <c r="K4" t="s">
        <v>185</v>
      </c>
      <c r="L4" s="30" t="s">
        <v>186</v>
      </c>
      <c r="M4" s="30" t="s">
        <v>187</v>
      </c>
      <c r="N4" s="30" t="s">
        <v>188</v>
      </c>
      <c r="O4" s="30" t="s">
        <v>189</v>
      </c>
    </row>
    <row r="5" spans="1:15" x14ac:dyDescent="0.25">
      <c r="A5" s="27" t="s">
        <v>52</v>
      </c>
      <c r="B5">
        <v>10.674999999999999</v>
      </c>
      <c r="C5">
        <v>4.7275</v>
      </c>
      <c r="D5">
        <v>7.9816666666666665</v>
      </c>
      <c r="G5" t="s">
        <v>46</v>
      </c>
      <c r="H5" s="28">
        <v>59.25</v>
      </c>
      <c r="I5" s="28">
        <v>57.5</v>
      </c>
      <c r="J5" s="28">
        <v>64.5</v>
      </c>
      <c r="K5" s="28">
        <v>46.583333333333336</v>
      </c>
      <c r="L5" s="28">
        <v>62.141289497302949</v>
      </c>
      <c r="M5" s="28">
        <v>31.025377169363725</v>
      </c>
      <c r="N5" s="28">
        <v>77.699245661272556</v>
      </c>
      <c r="O5" s="28">
        <v>15.467421005394115</v>
      </c>
    </row>
    <row r="6" spans="1:15" x14ac:dyDescent="0.25">
      <c r="A6" s="27" t="s">
        <v>53</v>
      </c>
      <c r="B6">
        <v>9.0458333333333325</v>
      </c>
      <c r="C6">
        <v>3.5233333333333334</v>
      </c>
      <c r="D6">
        <v>7.3383333333333338</v>
      </c>
      <c r="G6" t="s">
        <v>159</v>
      </c>
      <c r="H6" s="28">
        <v>46</v>
      </c>
      <c r="I6" s="28">
        <v>32.5</v>
      </c>
      <c r="J6" s="28">
        <v>30</v>
      </c>
      <c r="K6" s="28">
        <v>46.583333333333336</v>
      </c>
      <c r="L6" s="28">
        <v>62.141289497302949</v>
      </c>
      <c r="M6" s="28">
        <v>31.025377169363725</v>
      </c>
      <c r="N6" s="28">
        <v>77.699245661272556</v>
      </c>
      <c r="O6" s="28">
        <v>15.467421005394115</v>
      </c>
    </row>
    <row r="7" spans="1:15" x14ac:dyDescent="0.25">
      <c r="A7" s="27" t="s">
        <v>184</v>
      </c>
      <c r="B7">
        <v>9.8330555555555552</v>
      </c>
      <c r="C7">
        <v>4.0625</v>
      </c>
      <c r="D7">
        <v>8.2977777777777764</v>
      </c>
      <c r="G7" t="s">
        <v>163</v>
      </c>
      <c r="H7" s="28">
        <v>22.5</v>
      </c>
      <c r="I7" s="28">
        <v>35.5</v>
      </c>
      <c r="J7" s="28">
        <v>24</v>
      </c>
      <c r="K7" s="28">
        <v>46.583333333333336</v>
      </c>
      <c r="L7" s="28">
        <v>62.141289497302949</v>
      </c>
      <c r="M7" s="28">
        <v>31.025377169363725</v>
      </c>
      <c r="N7" s="28">
        <v>77.699245661272556</v>
      </c>
      <c r="O7" s="28">
        <v>15.467421005394115</v>
      </c>
    </row>
    <row r="8" spans="1:15" x14ac:dyDescent="0.25">
      <c r="G8" t="s">
        <v>175</v>
      </c>
      <c r="H8" s="28">
        <v>76.75</v>
      </c>
      <c r="I8" s="28">
        <v>65.75</v>
      </c>
      <c r="J8" s="28">
        <v>69.75</v>
      </c>
      <c r="K8" s="28">
        <v>46.583333333333336</v>
      </c>
      <c r="L8" s="28">
        <v>62.141289497302949</v>
      </c>
      <c r="M8" s="28">
        <v>31.025377169363725</v>
      </c>
      <c r="N8" s="28">
        <v>77.699245661272556</v>
      </c>
      <c r="O8" s="28">
        <v>15.467421005394115</v>
      </c>
    </row>
    <row r="9" spans="1:15" x14ac:dyDescent="0.25">
      <c r="G9" t="s">
        <v>78</v>
      </c>
      <c r="H9" s="28">
        <v>51.75</v>
      </c>
      <c r="I9" s="28">
        <v>58.5</v>
      </c>
      <c r="J9" s="28">
        <v>58</v>
      </c>
      <c r="K9" s="28">
        <v>46.583333333333336</v>
      </c>
      <c r="L9" s="28">
        <v>62.141289497302949</v>
      </c>
      <c r="M9" s="28">
        <v>31.025377169363725</v>
      </c>
      <c r="N9" s="28">
        <v>77.699245661272556</v>
      </c>
      <c r="O9" s="28">
        <v>15.467421005394115</v>
      </c>
    </row>
    <row r="10" spans="1:15" x14ac:dyDescent="0.25">
      <c r="G10" t="s">
        <v>111</v>
      </c>
      <c r="H10" s="28">
        <v>58.75</v>
      </c>
      <c r="I10" s="28">
        <v>32.75</v>
      </c>
      <c r="J10" s="28">
        <v>55.5</v>
      </c>
      <c r="K10" s="28">
        <v>46.583333333333336</v>
      </c>
      <c r="L10" s="28">
        <v>62.141289497302949</v>
      </c>
      <c r="M10" s="28">
        <v>31.025377169363725</v>
      </c>
      <c r="N10" s="28">
        <v>77.699245661272556</v>
      </c>
      <c r="O10" s="28">
        <v>15.467421005394115</v>
      </c>
    </row>
    <row r="11" spans="1:15" x14ac:dyDescent="0.25">
      <c r="G11" t="s">
        <v>112</v>
      </c>
      <c r="H11" s="28">
        <v>42</v>
      </c>
      <c r="I11" s="28">
        <v>50.25</v>
      </c>
      <c r="J11" s="28">
        <v>27.5</v>
      </c>
      <c r="K11" s="28">
        <v>46.583333333333336</v>
      </c>
      <c r="L11" s="28">
        <v>62.141289497302949</v>
      </c>
      <c r="M11" s="28">
        <v>31.025377169363725</v>
      </c>
      <c r="N11" s="28">
        <v>77.699245661272556</v>
      </c>
      <c r="O11" s="28">
        <v>15.467421005394115</v>
      </c>
    </row>
    <row r="12" spans="1:15" x14ac:dyDescent="0.25">
      <c r="G12" t="s">
        <v>148</v>
      </c>
      <c r="H12" s="28">
        <v>18.5</v>
      </c>
      <c r="I12" s="28">
        <v>46.5</v>
      </c>
      <c r="J12" s="28">
        <v>63.25</v>
      </c>
      <c r="K12" s="28">
        <v>46.583333333333336</v>
      </c>
      <c r="L12" s="28">
        <v>62.141289497302949</v>
      </c>
      <c r="M12" s="28">
        <v>31.025377169363725</v>
      </c>
      <c r="N12" s="28">
        <v>77.699245661272556</v>
      </c>
      <c r="O12" s="28">
        <v>15.467421005394115</v>
      </c>
    </row>
    <row r="13" spans="1:15" x14ac:dyDescent="0.25">
      <c r="G13" t="s">
        <v>149</v>
      </c>
      <c r="H13" s="28">
        <v>61.25</v>
      </c>
      <c r="I13" s="28">
        <v>47</v>
      </c>
      <c r="J13" s="28">
        <v>41.25</v>
      </c>
      <c r="K13" s="28">
        <v>46.583333333333336</v>
      </c>
      <c r="L13" s="28">
        <v>62.141289497302949</v>
      </c>
      <c r="M13" s="28">
        <v>31.025377169363725</v>
      </c>
      <c r="N13" s="28">
        <v>77.699245661272556</v>
      </c>
      <c r="O13" s="28">
        <v>15.467421005394115</v>
      </c>
    </row>
    <row r="14" spans="1:15" x14ac:dyDescent="0.25">
      <c r="G14" t="s">
        <v>150</v>
      </c>
      <c r="H14" s="28">
        <v>55</v>
      </c>
      <c r="I14" s="28">
        <v>64.5</v>
      </c>
      <c r="J14" s="28">
        <v>60.75</v>
      </c>
      <c r="K14" s="28">
        <v>46.583333333333336</v>
      </c>
      <c r="L14" s="28">
        <v>62.141289497302949</v>
      </c>
      <c r="M14" s="28">
        <v>31.025377169363725</v>
      </c>
      <c r="N14" s="28">
        <v>77.699245661272556</v>
      </c>
      <c r="O14" s="28">
        <v>15.467421005394115</v>
      </c>
    </row>
    <row r="15" spans="1:15" x14ac:dyDescent="0.25">
      <c r="G15" t="s">
        <v>155</v>
      </c>
      <c r="H15" s="28">
        <v>22.5</v>
      </c>
      <c r="I15" s="28">
        <v>35</v>
      </c>
      <c r="J15" s="28">
        <v>31</v>
      </c>
      <c r="K15" s="28">
        <v>46.583333333333336</v>
      </c>
      <c r="L15" s="28">
        <v>62.141289497302949</v>
      </c>
      <c r="M15" s="28">
        <v>31.025377169363725</v>
      </c>
      <c r="N15" s="28">
        <v>77.699245661272556</v>
      </c>
      <c r="O15" s="28">
        <v>15.467421005394115</v>
      </c>
    </row>
    <row r="16" spans="1:15" x14ac:dyDescent="0.25">
      <c r="G16" t="s">
        <v>157</v>
      </c>
      <c r="H16" s="28">
        <v>37.5</v>
      </c>
      <c r="I16" s="28">
        <v>29</v>
      </c>
      <c r="J16" s="28">
        <v>45</v>
      </c>
      <c r="K16" s="28">
        <v>46.583333333333336</v>
      </c>
      <c r="L16" s="28">
        <v>62.141289497302949</v>
      </c>
      <c r="M16" s="28">
        <v>31.025377169363725</v>
      </c>
      <c r="N16" s="28">
        <v>77.699245661272556</v>
      </c>
      <c r="O16" s="28">
        <v>15.467421005394115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F470-2BF6-4229-BB08-2EB47073A8DB}">
  <dimension ref="A1:R43"/>
  <sheetViews>
    <sheetView topLeftCell="F1" workbookViewId="0">
      <pane ySplit="1" topLeftCell="A22" activePane="bottomLeft" state="frozen"/>
      <selection pane="bottomLeft" activeCell="N38" sqref="N38:N43"/>
    </sheetView>
  </sheetViews>
  <sheetFormatPr defaultColWidth="8.7109375" defaultRowHeight="14.25" x14ac:dyDescent="0.2"/>
  <cols>
    <col min="1" max="2" width="20.5703125" style="16" customWidth="1"/>
    <col min="3" max="4" width="20.5703125" style="20" customWidth="1"/>
    <col min="5" max="7" width="20.5703125" style="16" customWidth="1"/>
    <col min="8" max="8" width="20.5703125" style="20" customWidth="1"/>
    <col min="9" max="13" width="20.5703125" style="16" customWidth="1"/>
    <col min="14" max="16" width="20.7109375" style="18" customWidth="1"/>
    <col min="17" max="17" width="20.7109375" style="15" customWidth="1"/>
    <col min="18" max="16384" width="8.7109375" style="15"/>
  </cols>
  <sheetData>
    <row r="1" spans="1:17" ht="42.75" x14ac:dyDescent="0.2">
      <c r="A1" s="16" t="s">
        <v>55</v>
      </c>
      <c r="B1" s="16" t="s">
        <v>50</v>
      </c>
      <c r="C1" s="20" t="s">
        <v>54</v>
      </c>
      <c r="D1" s="20" t="s">
        <v>56</v>
      </c>
      <c r="E1" s="16" t="s">
        <v>57</v>
      </c>
      <c r="F1" s="16" t="s">
        <v>58</v>
      </c>
      <c r="G1" s="16" t="s">
        <v>59</v>
      </c>
      <c r="H1" s="20" t="s">
        <v>60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8" t="s">
        <v>66</v>
      </c>
      <c r="O1" s="18" t="s">
        <v>67</v>
      </c>
      <c r="P1" s="18" t="s">
        <v>68</v>
      </c>
      <c r="Q1" s="15" t="s">
        <v>72</v>
      </c>
    </row>
    <row r="2" spans="1:17" ht="28.5" x14ac:dyDescent="0.2">
      <c r="A2" s="16" t="s">
        <v>51</v>
      </c>
      <c r="B2" s="16" t="s">
        <v>46</v>
      </c>
      <c r="C2" s="20">
        <v>9.14</v>
      </c>
      <c r="D2" s="20">
        <v>16</v>
      </c>
      <c r="E2" s="16">
        <v>281</v>
      </c>
      <c r="F2" s="16" t="s">
        <v>71</v>
      </c>
      <c r="G2" s="16" t="s">
        <v>71</v>
      </c>
      <c r="H2" s="20">
        <v>4</v>
      </c>
      <c r="I2" s="16">
        <v>287</v>
      </c>
      <c r="J2" s="16">
        <v>97</v>
      </c>
      <c r="K2" s="16">
        <v>16</v>
      </c>
      <c r="L2" s="16">
        <v>0</v>
      </c>
      <c r="M2" s="16" t="s">
        <v>76</v>
      </c>
      <c r="N2" s="18">
        <f>I2/4</f>
        <v>71.75</v>
      </c>
      <c r="O2" s="18">
        <f t="shared" ref="O2:Q2" si="0">J2/4</f>
        <v>24.25</v>
      </c>
      <c r="P2" s="18">
        <f t="shared" si="0"/>
        <v>4</v>
      </c>
      <c r="Q2" s="18">
        <f t="shared" si="0"/>
        <v>0</v>
      </c>
    </row>
    <row r="3" spans="1:17" ht="28.5" x14ac:dyDescent="0.2">
      <c r="A3" s="16" t="s">
        <v>52</v>
      </c>
      <c r="B3" s="16" t="s">
        <v>46</v>
      </c>
      <c r="C3" s="20">
        <v>7.71</v>
      </c>
      <c r="D3" s="20">
        <v>13</v>
      </c>
      <c r="E3" s="16">
        <v>295</v>
      </c>
      <c r="F3" s="16" t="s">
        <v>71</v>
      </c>
      <c r="G3" s="16" t="s">
        <v>71</v>
      </c>
      <c r="H3" s="20">
        <v>4</v>
      </c>
      <c r="I3" s="16">
        <v>312</v>
      </c>
      <c r="J3" s="16">
        <v>66</v>
      </c>
      <c r="K3" s="16">
        <v>22</v>
      </c>
      <c r="L3" s="16">
        <v>0</v>
      </c>
      <c r="M3" s="16" t="s">
        <v>76</v>
      </c>
      <c r="N3" s="18">
        <f t="shared" ref="N3:N4" si="1">I3/4</f>
        <v>78</v>
      </c>
      <c r="O3" s="18">
        <f t="shared" ref="O3:O4" si="2">J3/4</f>
        <v>16.5</v>
      </c>
      <c r="P3" s="18">
        <f t="shared" ref="P3:P4" si="3">K3/4</f>
        <v>5.5</v>
      </c>
      <c r="Q3" s="18">
        <f t="shared" ref="Q3:Q4" si="4">L3/4</f>
        <v>0</v>
      </c>
    </row>
    <row r="4" spans="1:17" ht="42.75" x14ac:dyDescent="0.2">
      <c r="A4" s="16" t="s">
        <v>53</v>
      </c>
      <c r="B4" s="16" t="s">
        <v>46</v>
      </c>
      <c r="C4" s="20">
        <v>11.43</v>
      </c>
      <c r="D4" s="20">
        <v>10</v>
      </c>
      <c r="E4" s="16">
        <v>308</v>
      </c>
      <c r="F4" s="16" t="s">
        <v>71</v>
      </c>
      <c r="G4" s="16" t="s">
        <v>71</v>
      </c>
      <c r="H4" s="20">
        <v>2</v>
      </c>
      <c r="I4" s="16">
        <v>316</v>
      </c>
      <c r="J4" s="16">
        <v>48</v>
      </c>
      <c r="K4" s="16">
        <v>36</v>
      </c>
      <c r="L4" s="16">
        <v>0</v>
      </c>
      <c r="M4" s="16" t="s">
        <v>77</v>
      </c>
      <c r="N4" s="18">
        <f t="shared" si="1"/>
        <v>79</v>
      </c>
      <c r="O4" s="18">
        <f t="shared" si="2"/>
        <v>12</v>
      </c>
      <c r="P4" s="18">
        <f t="shared" si="3"/>
        <v>9</v>
      </c>
      <c r="Q4" s="18">
        <f t="shared" si="4"/>
        <v>0</v>
      </c>
    </row>
    <row r="5" spans="1:17" ht="42.75" x14ac:dyDescent="0.2">
      <c r="A5" s="16" t="s">
        <v>51</v>
      </c>
      <c r="B5" s="16" t="s">
        <v>78</v>
      </c>
      <c r="C5" s="20">
        <v>4.97</v>
      </c>
      <c r="D5" s="20">
        <v>8.17</v>
      </c>
      <c r="E5" s="16">
        <v>224</v>
      </c>
      <c r="F5" s="16" t="s">
        <v>105</v>
      </c>
      <c r="G5" s="16" t="s">
        <v>106</v>
      </c>
      <c r="H5" s="20">
        <v>3.6</v>
      </c>
      <c r="I5" s="16">
        <v>241</v>
      </c>
      <c r="J5" s="16">
        <v>120</v>
      </c>
      <c r="K5" s="16">
        <v>39</v>
      </c>
      <c r="L5" s="16">
        <v>0</v>
      </c>
      <c r="M5" s="16" t="s">
        <v>107</v>
      </c>
      <c r="N5" s="18">
        <f t="shared" ref="N5:N7" si="5">I5/4</f>
        <v>60.25</v>
      </c>
      <c r="O5" s="18">
        <f t="shared" ref="O5:O7" si="6">J5/4</f>
        <v>30</v>
      </c>
      <c r="P5" s="18">
        <f t="shared" ref="P5:P7" si="7">K5/4</f>
        <v>9.75</v>
      </c>
      <c r="Q5" s="18">
        <f t="shared" ref="Q5:Q7" si="8">L5/4</f>
        <v>0</v>
      </c>
    </row>
    <row r="6" spans="1:17" ht="42.75" x14ac:dyDescent="0.2">
      <c r="A6" s="16" t="s">
        <v>52</v>
      </c>
      <c r="B6" s="16" t="s">
        <v>78</v>
      </c>
      <c r="C6" s="20">
        <v>3.12</v>
      </c>
      <c r="D6" s="20">
        <v>6.38</v>
      </c>
      <c r="E6" s="16">
        <v>268</v>
      </c>
      <c r="F6" s="16" t="s">
        <v>105</v>
      </c>
      <c r="G6" s="16" t="s">
        <v>71</v>
      </c>
      <c r="H6" s="20">
        <v>2.5</v>
      </c>
      <c r="I6" s="16">
        <v>284</v>
      </c>
      <c r="J6" s="16">
        <v>82</v>
      </c>
      <c r="K6" s="16">
        <v>34</v>
      </c>
      <c r="L6" s="16">
        <v>0</v>
      </c>
      <c r="M6" s="16" t="s">
        <v>93</v>
      </c>
      <c r="N6" s="18">
        <f t="shared" si="5"/>
        <v>71</v>
      </c>
      <c r="O6" s="18">
        <f t="shared" si="6"/>
        <v>20.5</v>
      </c>
      <c r="P6" s="18">
        <f t="shared" si="7"/>
        <v>8.5</v>
      </c>
      <c r="Q6" s="18">
        <f t="shared" si="8"/>
        <v>0</v>
      </c>
    </row>
    <row r="7" spans="1:17" ht="42.75" x14ac:dyDescent="0.2">
      <c r="A7" s="16" t="s">
        <v>53</v>
      </c>
      <c r="B7" s="16" t="s">
        <v>78</v>
      </c>
      <c r="C7" s="20">
        <v>7.52</v>
      </c>
      <c r="D7" s="20">
        <v>7.18</v>
      </c>
      <c r="E7" s="16">
        <v>255</v>
      </c>
      <c r="F7" s="16" t="s">
        <v>108</v>
      </c>
      <c r="G7" s="16" t="s">
        <v>71</v>
      </c>
      <c r="H7" s="20">
        <v>3.87</v>
      </c>
      <c r="I7" s="16">
        <v>269</v>
      </c>
      <c r="J7" s="16">
        <v>78</v>
      </c>
      <c r="K7" s="16">
        <v>53</v>
      </c>
      <c r="L7" s="16">
        <v>0</v>
      </c>
      <c r="M7" s="16" t="s">
        <v>109</v>
      </c>
      <c r="N7" s="18">
        <f t="shared" si="5"/>
        <v>67.25</v>
      </c>
      <c r="O7" s="18">
        <f t="shared" si="6"/>
        <v>19.5</v>
      </c>
      <c r="P7" s="18">
        <f t="shared" si="7"/>
        <v>13.25</v>
      </c>
      <c r="Q7" s="18">
        <f t="shared" si="8"/>
        <v>0</v>
      </c>
    </row>
    <row r="8" spans="1:17" ht="57" x14ac:dyDescent="0.2">
      <c r="A8" s="16" t="s">
        <v>51</v>
      </c>
      <c r="B8" s="16" t="s">
        <v>111</v>
      </c>
      <c r="C8" s="20">
        <v>6.18</v>
      </c>
      <c r="D8" s="20">
        <v>10</v>
      </c>
      <c r="E8" s="16">
        <v>221</v>
      </c>
      <c r="F8" s="16" t="s">
        <v>113</v>
      </c>
      <c r="G8" s="16" t="s">
        <v>71</v>
      </c>
      <c r="H8" s="20">
        <v>3.65</v>
      </c>
      <c r="I8" s="16">
        <v>230</v>
      </c>
      <c r="J8" s="16">
        <v>133</v>
      </c>
      <c r="K8" s="16">
        <v>37</v>
      </c>
      <c r="L8" s="16">
        <v>0</v>
      </c>
      <c r="M8" s="16" t="s">
        <v>129</v>
      </c>
      <c r="N8" s="18">
        <f t="shared" ref="N8:N10" si="9">I8/4</f>
        <v>57.5</v>
      </c>
      <c r="O8" s="18">
        <f t="shared" ref="O8:O10" si="10">J8/4</f>
        <v>33.25</v>
      </c>
      <c r="P8" s="18">
        <f t="shared" ref="P8:P10" si="11">K8/4</f>
        <v>9.25</v>
      </c>
      <c r="Q8" s="18">
        <f t="shared" ref="Q8:Q10" si="12">L8/4</f>
        <v>0</v>
      </c>
    </row>
    <row r="9" spans="1:17" ht="42.75" x14ac:dyDescent="0.2">
      <c r="A9" s="16" t="s">
        <v>52</v>
      </c>
      <c r="B9" s="16" t="s">
        <v>111</v>
      </c>
      <c r="C9" s="20">
        <v>10.58</v>
      </c>
      <c r="D9" s="20">
        <v>10.28</v>
      </c>
      <c r="E9" s="16">
        <v>276</v>
      </c>
      <c r="F9" s="16" t="s">
        <v>113</v>
      </c>
      <c r="G9" s="16" t="s">
        <v>71</v>
      </c>
      <c r="H9" s="20">
        <v>2.4500000000000002</v>
      </c>
      <c r="I9" s="16">
        <v>283</v>
      </c>
      <c r="J9" s="16">
        <v>99</v>
      </c>
      <c r="K9" s="16">
        <v>18</v>
      </c>
      <c r="L9" s="16">
        <v>0</v>
      </c>
      <c r="M9" s="16" t="s">
        <v>130</v>
      </c>
      <c r="N9" s="18">
        <f t="shared" si="9"/>
        <v>70.75</v>
      </c>
      <c r="O9" s="18">
        <f t="shared" si="10"/>
        <v>24.75</v>
      </c>
      <c r="P9" s="18">
        <f t="shared" si="11"/>
        <v>4.5</v>
      </c>
      <c r="Q9" s="18">
        <f t="shared" si="12"/>
        <v>0</v>
      </c>
    </row>
    <row r="10" spans="1:17" ht="42.75" x14ac:dyDescent="0.2">
      <c r="A10" s="16" t="s">
        <v>53</v>
      </c>
      <c r="B10" s="16" t="s">
        <v>111</v>
      </c>
      <c r="C10" s="20">
        <v>5.65</v>
      </c>
      <c r="D10" s="20">
        <v>8.3000000000000007</v>
      </c>
      <c r="E10" s="16">
        <v>251</v>
      </c>
      <c r="F10" s="16" t="s">
        <v>115</v>
      </c>
      <c r="G10" s="16" t="s">
        <v>71</v>
      </c>
      <c r="H10" s="20">
        <v>3.38</v>
      </c>
      <c r="I10" s="16">
        <v>266</v>
      </c>
      <c r="J10" s="16">
        <v>104</v>
      </c>
      <c r="K10" s="16">
        <v>30</v>
      </c>
      <c r="L10" s="16">
        <v>0</v>
      </c>
      <c r="M10" s="16" t="s">
        <v>124</v>
      </c>
      <c r="N10" s="18">
        <f t="shared" si="9"/>
        <v>66.5</v>
      </c>
      <c r="O10" s="18">
        <f t="shared" si="10"/>
        <v>26</v>
      </c>
      <c r="P10" s="18">
        <f t="shared" si="11"/>
        <v>7.5</v>
      </c>
      <c r="Q10" s="18">
        <f t="shared" si="12"/>
        <v>0</v>
      </c>
    </row>
    <row r="11" spans="1:17" ht="42.75" x14ac:dyDescent="0.2">
      <c r="A11" s="16" t="s">
        <v>51</v>
      </c>
      <c r="B11" s="16" t="s">
        <v>112</v>
      </c>
      <c r="C11" s="20">
        <v>8.23</v>
      </c>
      <c r="D11" s="20">
        <v>17.97</v>
      </c>
      <c r="E11" s="16">
        <v>177</v>
      </c>
      <c r="F11" s="16" t="s">
        <v>132</v>
      </c>
      <c r="G11" s="16" t="s">
        <v>132</v>
      </c>
      <c r="H11" s="20">
        <v>8.2799999999999994</v>
      </c>
      <c r="I11" s="16">
        <v>203</v>
      </c>
      <c r="J11" s="16">
        <v>165</v>
      </c>
      <c r="K11" s="16">
        <v>32</v>
      </c>
      <c r="L11" s="16">
        <v>0</v>
      </c>
      <c r="M11" s="16" t="s">
        <v>144</v>
      </c>
      <c r="N11" s="18">
        <f t="shared" ref="N11:N13" si="13">I11/4</f>
        <v>50.75</v>
      </c>
      <c r="O11" s="18">
        <f t="shared" ref="O11:O13" si="14">J11/4</f>
        <v>41.25</v>
      </c>
      <c r="P11" s="18">
        <f t="shared" ref="P11:P13" si="15">K11/4</f>
        <v>8</v>
      </c>
      <c r="Q11" s="18">
        <f t="shared" ref="Q11:Q13" si="16">L11/4</f>
        <v>0</v>
      </c>
    </row>
    <row r="12" spans="1:17" ht="57" x14ac:dyDescent="0.2">
      <c r="A12" s="16" t="s">
        <v>52</v>
      </c>
      <c r="B12" s="16" t="s">
        <v>112</v>
      </c>
      <c r="C12" s="20">
        <v>12.12</v>
      </c>
      <c r="D12" s="20">
        <v>14.12</v>
      </c>
      <c r="E12" s="16">
        <v>229</v>
      </c>
      <c r="F12" s="16" t="s">
        <v>132</v>
      </c>
      <c r="G12" s="16" t="s">
        <v>132</v>
      </c>
      <c r="H12" s="20">
        <v>8.6300000000000008</v>
      </c>
      <c r="I12" s="16">
        <v>284</v>
      </c>
      <c r="J12" s="16">
        <v>88</v>
      </c>
      <c r="K12" s="16">
        <v>28</v>
      </c>
      <c r="L12" s="16">
        <v>0</v>
      </c>
      <c r="M12" s="16" t="s">
        <v>145</v>
      </c>
      <c r="N12" s="18">
        <f t="shared" si="13"/>
        <v>71</v>
      </c>
      <c r="O12" s="18">
        <f t="shared" si="14"/>
        <v>22</v>
      </c>
      <c r="P12" s="18">
        <f t="shared" si="15"/>
        <v>7</v>
      </c>
      <c r="Q12" s="18">
        <f t="shared" si="16"/>
        <v>0</v>
      </c>
    </row>
    <row r="13" spans="1:17" ht="42.75" x14ac:dyDescent="0.2">
      <c r="A13" s="16" t="s">
        <v>53</v>
      </c>
      <c r="B13" s="16" t="s">
        <v>112</v>
      </c>
      <c r="C13" s="20">
        <v>6.8</v>
      </c>
      <c r="D13" s="20">
        <v>13.2</v>
      </c>
      <c r="E13" s="16">
        <v>129</v>
      </c>
      <c r="F13" s="16" t="s">
        <v>132</v>
      </c>
      <c r="G13" s="16" t="s">
        <v>132</v>
      </c>
      <c r="H13" s="20">
        <v>12.45</v>
      </c>
      <c r="I13" s="16">
        <v>174</v>
      </c>
      <c r="J13" s="16">
        <v>189</v>
      </c>
      <c r="K13" s="16">
        <v>37</v>
      </c>
      <c r="L13" s="16">
        <v>0</v>
      </c>
      <c r="M13" s="16" t="s">
        <v>146</v>
      </c>
      <c r="N13" s="18">
        <f t="shared" si="13"/>
        <v>43.5</v>
      </c>
      <c r="O13" s="18">
        <f t="shared" si="14"/>
        <v>47.25</v>
      </c>
      <c r="P13" s="18">
        <f t="shared" si="15"/>
        <v>9.25</v>
      </c>
      <c r="Q13" s="18">
        <f t="shared" si="16"/>
        <v>0</v>
      </c>
    </row>
    <row r="14" spans="1:17" x14ac:dyDescent="0.2">
      <c r="A14" s="16" t="s">
        <v>51</v>
      </c>
      <c r="B14" s="16" t="s">
        <v>148</v>
      </c>
      <c r="C14" s="20">
        <v>15</v>
      </c>
      <c r="D14" s="20">
        <v>22</v>
      </c>
      <c r="E14" s="16">
        <v>236</v>
      </c>
      <c r="F14" s="16" t="s">
        <v>71</v>
      </c>
      <c r="G14" s="16" t="s">
        <v>71</v>
      </c>
      <c r="H14" s="20">
        <v>3</v>
      </c>
      <c r="I14" s="16">
        <v>236</v>
      </c>
      <c r="J14" s="16">
        <v>126</v>
      </c>
      <c r="K14" s="16">
        <v>38</v>
      </c>
      <c r="L14" s="16">
        <v>0</v>
      </c>
      <c r="M14" s="16" t="s">
        <v>71</v>
      </c>
      <c r="N14" s="18">
        <f t="shared" ref="N14:N16" si="17">I14/4</f>
        <v>59</v>
      </c>
      <c r="O14" s="18">
        <f t="shared" ref="O14:O16" si="18">J14/4</f>
        <v>31.5</v>
      </c>
      <c r="P14" s="18">
        <f t="shared" ref="P14:P16" si="19">K14/4</f>
        <v>9.5</v>
      </c>
      <c r="Q14" s="18">
        <f t="shared" ref="Q14:Q16" si="20">L14/4</f>
        <v>0</v>
      </c>
    </row>
    <row r="15" spans="1:17" x14ac:dyDescent="0.2">
      <c r="A15" s="16" t="s">
        <v>52</v>
      </c>
      <c r="B15" s="16" t="s">
        <v>148</v>
      </c>
      <c r="C15" s="20">
        <v>15</v>
      </c>
      <c r="D15" s="20">
        <v>25</v>
      </c>
      <c r="E15" s="16">
        <v>246</v>
      </c>
      <c r="F15" s="16" t="s">
        <v>71</v>
      </c>
      <c r="G15" s="16" t="s">
        <v>71</v>
      </c>
      <c r="H15" s="20">
        <v>4</v>
      </c>
      <c r="I15" s="16">
        <v>278</v>
      </c>
      <c r="J15" s="16">
        <v>106</v>
      </c>
      <c r="K15" s="16">
        <v>46</v>
      </c>
      <c r="L15" s="16">
        <v>0</v>
      </c>
      <c r="M15" s="16" t="s">
        <v>74</v>
      </c>
      <c r="N15" s="18">
        <f t="shared" si="17"/>
        <v>69.5</v>
      </c>
      <c r="O15" s="18">
        <f t="shared" si="18"/>
        <v>26.5</v>
      </c>
      <c r="P15" s="18">
        <f t="shared" si="19"/>
        <v>11.5</v>
      </c>
      <c r="Q15" s="18">
        <f t="shared" si="20"/>
        <v>0</v>
      </c>
    </row>
    <row r="16" spans="1:17" x14ac:dyDescent="0.2">
      <c r="A16" s="16" t="s">
        <v>53</v>
      </c>
      <c r="B16" s="16" t="s">
        <v>148</v>
      </c>
      <c r="C16" s="20">
        <v>10</v>
      </c>
      <c r="D16" s="20">
        <v>14</v>
      </c>
      <c r="E16" s="16">
        <v>243</v>
      </c>
      <c r="F16" s="16" t="s">
        <v>71</v>
      </c>
      <c r="G16" s="16" t="s">
        <v>71</v>
      </c>
      <c r="H16" s="20">
        <v>4</v>
      </c>
      <c r="I16" s="16">
        <v>252</v>
      </c>
      <c r="J16" s="16">
        <v>94</v>
      </c>
      <c r="K16" s="16">
        <v>54</v>
      </c>
      <c r="L16" s="16">
        <v>0</v>
      </c>
      <c r="M16" s="16" t="s">
        <v>153</v>
      </c>
      <c r="N16" s="18">
        <f t="shared" si="17"/>
        <v>63</v>
      </c>
      <c r="O16" s="18">
        <f t="shared" si="18"/>
        <v>23.5</v>
      </c>
      <c r="P16" s="18">
        <f t="shared" si="19"/>
        <v>13.5</v>
      </c>
      <c r="Q16" s="18">
        <f t="shared" si="20"/>
        <v>0</v>
      </c>
    </row>
    <row r="17" spans="1:17" x14ac:dyDescent="0.2">
      <c r="A17" s="16" t="s">
        <v>51</v>
      </c>
      <c r="B17" s="16" t="s">
        <v>149</v>
      </c>
      <c r="C17" s="20">
        <v>19.62</v>
      </c>
      <c r="D17" s="20">
        <v>21.22</v>
      </c>
      <c r="E17" s="16">
        <v>303</v>
      </c>
      <c r="F17" s="16" t="s">
        <v>71</v>
      </c>
      <c r="G17" s="16" t="s">
        <v>71</v>
      </c>
      <c r="H17" s="20">
        <v>3.95</v>
      </c>
      <c r="I17" s="16">
        <v>318</v>
      </c>
      <c r="J17" s="16">
        <v>64</v>
      </c>
      <c r="K17" s="16">
        <v>18</v>
      </c>
      <c r="L17" s="16">
        <v>0</v>
      </c>
      <c r="M17" s="16" t="s">
        <v>71</v>
      </c>
      <c r="N17" s="18">
        <f t="shared" ref="N17:N19" si="21">I17/4</f>
        <v>79.5</v>
      </c>
      <c r="O17" s="18">
        <f t="shared" ref="O17:O19" si="22">J17/4</f>
        <v>16</v>
      </c>
      <c r="P17" s="18">
        <f t="shared" ref="P17:P19" si="23">K17/4</f>
        <v>4.5</v>
      </c>
      <c r="Q17" s="18">
        <f t="shared" ref="Q17:Q19" si="24">L17/4</f>
        <v>0</v>
      </c>
    </row>
    <row r="18" spans="1:17" x14ac:dyDescent="0.2">
      <c r="A18" s="16" t="s">
        <v>52</v>
      </c>
      <c r="B18" s="16" t="s">
        <v>149</v>
      </c>
      <c r="C18" s="20">
        <v>16.72</v>
      </c>
      <c r="D18" s="20">
        <v>15.42</v>
      </c>
      <c r="E18" s="16">
        <v>309</v>
      </c>
      <c r="F18" s="16" t="s">
        <v>71</v>
      </c>
      <c r="G18" s="16" t="s">
        <v>71</v>
      </c>
      <c r="H18" s="20">
        <v>2.58</v>
      </c>
      <c r="I18" s="16">
        <v>313</v>
      </c>
      <c r="J18" s="16">
        <v>55</v>
      </c>
      <c r="K18" s="16">
        <v>32</v>
      </c>
      <c r="L18" s="16">
        <v>0</v>
      </c>
      <c r="M18" s="16" t="s">
        <v>71</v>
      </c>
      <c r="N18" s="18">
        <f t="shared" si="21"/>
        <v>78.25</v>
      </c>
      <c r="O18" s="18">
        <f t="shared" si="22"/>
        <v>13.75</v>
      </c>
      <c r="P18" s="18">
        <f t="shared" si="23"/>
        <v>8</v>
      </c>
      <c r="Q18" s="18">
        <f t="shared" si="24"/>
        <v>0</v>
      </c>
    </row>
    <row r="19" spans="1:17" x14ac:dyDescent="0.2">
      <c r="A19" s="16" t="s">
        <v>53</v>
      </c>
      <c r="B19" s="16" t="s">
        <v>149</v>
      </c>
      <c r="C19" s="20">
        <v>17.93</v>
      </c>
      <c r="D19" s="20">
        <v>22.03</v>
      </c>
      <c r="E19" s="16">
        <v>315</v>
      </c>
      <c r="F19" s="16" t="s">
        <v>71</v>
      </c>
      <c r="G19" s="16" t="s">
        <v>71</v>
      </c>
      <c r="H19" s="20">
        <v>2.93</v>
      </c>
      <c r="I19" s="16">
        <v>327</v>
      </c>
      <c r="J19" s="16">
        <v>59</v>
      </c>
      <c r="K19" s="16">
        <v>14</v>
      </c>
      <c r="L19" s="16">
        <v>0</v>
      </c>
      <c r="M19" s="16" t="s">
        <v>71</v>
      </c>
      <c r="N19" s="18">
        <f t="shared" si="21"/>
        <v>81.75</v>
      </c>
      <c r="O19" s="18">
        <f t="shared" si="22"/>
        <v>14.75</v>
      </c>
      <c r="P19" s="18">
        <f t="shared" si="23"/>
        <v>3.5</v>
      </c>
      <c r="Q19" s="18">
        <f t="shared" si="24"/>
        <v>0</v>
      </c>
    </row>
    <row r="20" spans="1:17" x14ac:dyDescent="0.2">
      <c r="A20" s="16" t="s">
        <v>51</v>
      </c>
      <c r="B20" s="16" t="s">
        <v>150</v>
      </c>
      <c r="C20" s="20">
        <v>3</v>
      </c>
      <c r="D20" s="20">
        <v>5.75</v>
      </c>
      <c r="E20" s="16">
        <v>345</v>
      </c>
      <c r="F20" s="16" t="s">
        <v>71</v>
      </c>
      <c r="G20" s="16" t="s">
        <v>71</v>
      </c>
      <c r="H20" s="20">
        <v>1.5</v>
      </c>
      <c r="I20" s="16">
        <v>346</v>
      </c>
      <c r="J20" s="16">
        <v>9</v>
      </c>
      <c r="K20" s="16">
        <v>45</v>
      </c>
      <c r="L20" s="16">
        <v>0</v>
      </c>
      <c r="M20" s="16" t="s">
        <v>71</v>
      </c>
      <c r="N20" s="18">
        <f t="shared" ref="N20:N22" si="25">I20/4</f>
        <v>86.5</v>
      </c>
      <c r="O20" s="18">
        <f t="shared" ref="O20:O22" si="26">J20/4</f>
        <v>2.25</v>
      </c>
      <c r="P20" s="18">
        <f t="shared" ref="P20:P22" si="27">K20/4</f>
        <v>11.25</v>
      </c>
      <c r="Q20" s="18">
        <f t="shared" ref="Q20:Q22" si="28">L20/4</f>
        <v>0</v>
      </c>
    </row>
    <row r="21" spans="1:17" x14ac:dyDescent="0.2">
      <c r="A21" s="16" t="s">
        <v>52</v>
      </c>
      <c r="B21" s="16" t="s">
        <v>150</v>
      </c>
      <c r="C21" s="20">
        <v>2.17</v>
      </c>
      <c r="D21" s="20">
        <v>7</v>
      </c>
      <c r="E21" s="16">
        <v>316</v>
      </c>
      <c r="F21" s="16" t="s">
        <v>71</v>
      </c>
      <c r="G21" s="16" t="s">
        <v>71</v>
      </c>
      <c r="H21" s="20">
        <v>1</v>
      </c>
      <c r="I21" s="16">
        <v>320</v>
      </c>
      <c r="J21" s="16">
        <v>39</v>
      </c>
      <c r="K21" s="16">
        <v>41</v>
      </c>
      <c r="L21" s="16">
        <v>0</v>
      </c>
      <c r="M21" s="16" t="s">
        <v>74</v>
      </c>
      <c r="N21" s="18">
        <f t="shared" si="25"/>
        <v>80</v>
      </c>
      <c r="O21" s="18">
        <f t="shared" si="26"/>
        <v>9.75</v>
      </c>
      <c r="P21" s="18">
        <f t="shared" si="27"/>
        <v>10.25</v>
      </c>
      <c r="Q21" s="18">
        <f t="shared" si="28"/>
        <v>0</v>
      </c>
    </row>
    <row r="22" spans="1:17" ht="28.5" x14ac:dyDescent="0.2">
      <c r="A22" s="16" t="s">
        <v>53</v>
      </c>
      <c r="B22" s="16" t="s">
        <v>150</v>
      </c>
      <c r="C22" s="20">
        <v>2.5</v>
      </c>
      <c r="D22" s="20">
        <v>5</v>
      </c>
      <c r="E22" s="16">
        <v>325</v>
      </c>
      <c r="F22" s="16" t="s">
        <v>71</v>
      </c>
      <c r="G22" s="16" t="s">
        <v>71</v>
      </c>
      <c r="H22" s="20">
        <v>2</v>
      </c>
      <c r="I22" s="16">
        <v>331</v>
      </c>
      <c r="J22" s="16">
        <v>18</v>
      </c>
      <c r="K22" s="16">
        <v>51</v>
      </c>
      <c r="L22" s="16">
        <v>0</v>
      </c>
      <c r="M22" s="16" t="s">
        <v>158</v>
      </c>
      <c r="N22" s="18">
        <f t="shared" si="25"/>
        <v>82.75</v>
      </c>
      <c r="O22" s="18">
        <f t="shared" si="26"/>
        <v>4.5</v>
      </c>
      <c r="P22" s="18">
        <f t="shared" si="27"/>
        <v>12.75</v>
      </c>
      <c r="Q22" s="18">
        <f t="shared" si="28"/>
        <v>0</v>
      </c>
    </row>
    <row r="23" spans="1:17" ht="28.5" x14ac:dyDescent="0.2">
      <c r="A23" s="16" t="s">
        <v>51</v>
      </c>
      <c r="B23" s="16" t="s">
        <v>155</v>
      </c>
      <c r="C23" s="20">
        <v>6</v>
      </c>
      <c r="D23" s="20">
        <v>10</v>
      </c>
      <c r="E23" s="16">
        <v>314</v>
      </c>
      <c r="F23" s="16" t="s">
        <v>160</v>
      </c>
      <c r="G23" s="16" t="s">
        <v>71</v>
      </c>
      <c r="H23" s="20">
        <v>3</v>
      </c>
      <c r="I23" s="16">
        <v>332</v>
      </c>
      <c r="J23" s="16">
        <v>56</v>
      </c>
      <c r="K23" s="16">
        <v>12</v>
      </c>
      <c r="L23" s="16">
        <v>0</v>
      </c>
      <c r="M23" s="16" t="s">
        <v>76</v>
      </c>
      <c r="N23" s="18">
        <f t="shared" ref="N23:N25" si="29">I23/4</f>
        <v>83</v>
      </c>
      <c r="O23" s="18">
        <f t="shared" ref="O23:O25" si="30">J23/4</f>
        <v>14</v>
      </c>
      <c r="P23" s="18">
        <f t="shared" ref="P23:P25" si="31">K23/4</f>
        <v>3</v>
      </c>
      <c r="Q23" s="18">
        <f t="shared" ref="Q23:Q25" si="32">L23/4</f>
        <v>0</v>
      </c>
    </row>
    <row r="24" spans="1:17" ht="28.5" x14ac:dyDescent="0.2">
      <c r="A24" s="16" t="s">
        <v>52</v>
      </c>
      <c r="B24" s="16" t="s">
        <v>155</v>
      </c>
      <c r="C24" s="20">
        <v>12</v>
      </c>
      <c r="D24" s="20">
        <v>12</v>
      </c>
      <c r="E24" s="16">
        <v>328</v>
      </c>
      <c r="F24" s="16" t="s">
        <v>160</v>
      </c>
      <c r="G24" s="16" t="s">
        <v>71</v>
      </c>
      <c r="H24" s="20">
        <v>4</v>
      </c>
      <c r="I24" s="16">
        <v>346</v>
      </c>
      <c r="J24" s="16">
        <v>38</v>
      </c>
      <c r="K24" s="16">
        <v>16</v>
      </c>
      <c r="L24" s="16">
        <v>0</v>
      </c>
      <c r="M24" s="16" t="s">
        <v>76</v>
      </c>
      <c r="N24" s="18">
        <f t="shared" si="29"/>
        <v>86.5</v>
      </c>
      <c r="O24" s="18">
        <f t="shared" si="30"/>
        <v>9.5</v>
      </c>
      <c r="P24" s="18">
        <f t="shared" si="31"/>
        <v>4</v>
      </c>
      <c r="Q24" s="18">
        <f t="shared" si="32"/>
        <v>0</v>
      </c>
    </row>
    <row r="25" spans="1:17" ht="28.5" x14ac:dyDescent="0.2">
      <c r="A25" s="16" t="s">
        <v>53</v>
      </c>
      <c r="B25" s="16" t="s">
        <v>155</v>
      </c>
      <c r="C25" s="20">
        <v>4</v>
      </c>
      <c r="D25" s="20">
        <v>8</v>
      </c>
      <c r="E25" s="16">
        <v>314</v>
      </c>
      <c r="F25" s="16" t="s">
        <v>160</v>
      </c>
      <c r="G25" s="16" t="s">
        <v>71</v>
      </c>
      <c r="H25" s="20">
        <v>2</v>
      </c>
      <c r="I25" s="16">
        <v>324</v>
      </c>
      <c r="J25" s="16">
        <v>68</v>
      </c>
      <c r="K25" s="16">
        <v>8</v>
      </c>
      <c r="L25" s="16">
        <v>0</v>
      </c>
      <c r="M25" s="16" t="s">
        <v>76</v>
      </c>
      <c r="N25" s="18">
        <f t="shared" si="29"/>
        <v>81</v>
      </c>
      <c r="O25" s="18">
        <f t="shared" si="30"/>
        <v>17</v>
      </c>
      <c r="P25" s="18">
        <f t="shared" si="31"/>
        <v>2</v>
      </c>
      <c r="Q25" s="18">
        <f t="shared" si="32"/>
        <v>0</v>
      </c>
    </row>
    <row r="26" spans="1:17" ht="28.5" x14ac:dyDescent="0.2">
      <c r="A26" s="16" t="s">
        <v>51</v>
      </c>
      <c r="B26" s="16" t="s">
        <v>157</v>
      </c>
      <c r="C26" s="20">
        <v>12</v>
      </c>
      <c r="D26" s="20">
        <v>11</v>
      </c>
      <c r="E26" s="16">
        <v>280</v>
      </c>
      <c r="F26" s="16" t="s">
        <v>71</v>
      </c>
      <c r="G26" s="16" t="s">
        <v>71</v>
      </c>
      <c r="H26" s="20">
        <v>3</v>
      </c>
      <c r="I26" s="16">
        <v>280</v>
      </c>
      <c r="J26" s="16">
        <v>90</v>
      </c>
      <c r="K26" s="16">
        <v>30</v>
      </c>
      <c r="L26" s="16">
        <v>0</v>
      </c>
      <c r="M26" s="16" t="s">
        <v>165</v>
      </c>
      <c r="N26" s="18">
        <f t="shared" ref="N26:N28" si="33">I26/4</f>
        <v>70</v>
      </c>
      <c r="O26" s="18">
        <f t="shared" ref="O26:O28" si="34">J26/4</f>
        <v>22.5</v>
      </c>
      <c r="P26" s="18">
        <f t="shared" ref="P26:P28" si="35">K26/4</f>
        <v>7.5</v>
      </c>
      <c r="Q26" s="18">
        <f t="shared" ref="Q26:Q28" si="36">L26/4</f>
        <v>0</v>
      </c>
    </row>
    <row r="27" spans="1:17" x14ac:dyDescent="0.2">
      <c r="A27" s="16" t="s">
        <v>52</v>
      </c>
      <c r="B27" s="16" t="s">
        <v>157</v>
      </c>
      <c r="C27" s="20">
        <v>15</v>
      </c>
      <c r="D27" s="20">
        <v>8</v>
      </c>
      <c r="E27" s="16">
        <v>298</v>
      </c>
      <c r="F27" s="16" t="s">
        <v>71</v>
      </c>
      <c r="G27" s="16" t="s">
        <v>71</v>
      </c>
      <c r="H27" s="20">
        <v>4</v>
      </c>
      <c r="I27" s="16">
        <v>324</v>
      </c>
      <c r="J27" s="16">
        <v>50</v>
      </c>
      <c r="K27" s="16">
        <v>26</v>
      </c>
      <c r="L27" s="16">
        <v>0</v>
      </c>
      <c r="M27" s="16" t="s">
        <v>71</v>
      </c>
      <c r="N27" s="18">
        <f t="shared" si="33"/>
        <v>81</v>
      </c>
      <c r="O27" s="18">
        <f t="shared" si="34"/>
        <v>12.5</v>
      </c>
      <c r="P27" s="18">
        <f t="shared" si="35"/>
        <v>6.5</v>
      </c>
      <c r="Q27" s="18">
        <f t="shared" si="36"/>
        <v>0</v>
      </c>
    </row>
    <row r="28" spans="1:17" ht="28.5" x14ac:dyDescent="0.2">
      <c r="A28" s="16" t="s">
        <v>53</v>
      </c>
      <c r="B28" s="16" t="s">
        <v>157</v>
      </c>
      <c r="C28" s="20">
        <v>10</v>
      </c>
      <c r="D28" s="20">
        <v>10</v>
      </c>
      <c r="E28" s="16">
        <v>276</v>
      </c>
      <c r="F28" s="16" t="s">
        <v>71</v>
      </c>
      <c r="G28" s="16" t="s">
        <v>71</v>
      </c>
      <c r="H28" s="20">
        <v>4</v>
      </c>
      <c r="I28" s="16">
        <v>290</v>
      </c>
      <c r="J28" s="16">
        <v>92</v>
      </c>
      <c r="K28" s="16">
        <v>18</v>
      </c>
      <c r="L28" s="16">
        <v>0</v>
      </c>
      <c r="M28" s="16" t="s">
        <v>165</v>
      </c>
      <c r="N28" s="18">
        <f t="shared" si="33"/>
        <v>72.5</v>
      </c>
      <c r="O28" s="18">
        <f t="shared" si="34"/>
        <v>23</v>
      </c>
      <c r="P28" s="18">
        <f t="shared" si="35"/>
        <v>4.5</v>
      </c>
      <c r="Q28" s="18">
        <f t="shared" si="36"/>
        <v>0</v>
      </c>
    </row>
    <row r="29" spans="1:17" x14ac:dyDescent="0.2">
      <c r="A29" s="16" t="s">
        <v>51</v>
      </c>
      <c r="B29" s="16" t="s">
        <v>159</v>
      </c>
      <c r="C29" s="20">
        <v>8</v>
      </c>
      <c r="D29" s="20">
        <v>4.78</v>
      </c>
      <c r="E29" s="16">
        <v>314</v>
      </c>
      <c r="F29" s="16" t="s">
        <v>71</v>
      </c>
      <c r="G29" s="16" t="s">
        <v>71</v>
      </c>
      <c r="H29" s="20">
        <v>1.01</v>
      </c>
      <c r="I29" s="16">
        <v>344</v>
      </c>
      <c r="J29" s="16">
        <v>0</v>
      </c>
      <c r="K29" s="16">
        <v>56</v>
      </c>
      <c r="L29" s="16">
        <v>0</v>
      </c>
      <c r="M29" s="16" t="s">
        <v>71</v>
      </c>
      <c r="N29" s="18">
        <f t="shared" ref="N29:N31" si="37">I29/4</f>
        <v>86</v>
      </c>
      <c r="O29" s="18">
        <f t="shared" ref="O29:O31" si="38">J29/4</f>
        <v>0</v>
      </c>
      <c r="P29" s="18">
        <f t="shared" ref="P29:P31" si="39">K29/4</f>
        <v>14</v>
      </c>
      <c r="Q29" s="18">
        <f t="shared" ref="Q29:Q31" si="40">L29/4</f>
        <v>0</v>
      </c>
    </row>
    <row r="30" spans="1:17" x14ac:dyDescent="0.2">
      <c r="A30" s="16" t="s">
        <v>52</v>
      </c>
      <c r="B30" s="16" t="s">
        <v>159</v>
      </c>
      <c r="C30" s="20">
        <v>12</v>
      </c>
      <c r="D30" s="20">
        <v>3.42</v>
      </c>
      <c r="E30" s="16">
        <v>244</v>
      </c>
      <c r="F30" s="16" t="s">
        <v>71</v>
      </c>
      <c r="G30" s="16" t="s">
        <v>71</v>
      </c>
      <c r="H30" s="20">
        <v>1.48</v>
      </c>
      <c r="I30" s="16">
        <v>332</v>
      </c>
      <c r="J30" s="16">
        <v>6</v>
      </c>
      <c r="K30" s="16">
        <v>62</v>
      </c>
      <c r="L30" s="16">
        <v>0</v>
      </c>
      <c r="M30" s="16" t="s">
        <v>71</v>
      </c>
      <c r="N30" s="18">
        <f t="shared" si="37"/>
        <v>83</v>
      </c>
      <c r="O30" s="18">
        <f t="shared" si="38"/>
        <v>1.5</v>
      </c>
      <c r="P30" s="18">
        <f t="shared" si="39"/>
        <v>15.5</v>
      </c>
      <c r="Q30" s="18">
        <f t="shared" si="40"/>
        <v>0</v>
      </c>
    </row>
    <row r="31" spans="1:17" x14ac:dyDescent="0.2">
      <c r="A31" s="16" t="s">
        <v>53</v>
      </c>
      <c r="B31" s="16" t="s">
        <v>159</v>
      </c>
      <c r="C31" s="20">
        <v>12</v>
      </c>
      <c r="D31" s="20">
        <v>3.04</v>
      </c>
      <c r="E31" s="16">
        <v>264</v>
      </c>
      <c r="F31" s="16" t="s">
        <v>71</v>
      </c>
      <c r="G31" s="16" t="s">
        <v>71</v>
      </c>
      <c r="H31" s="20">
        <v>1.04</v>
      </c>
      <c r="I31" s="16">
        <v>310</v>
      </c>
      <c r="J31" s="16">
        <v>36</v>
      </c>
      <c r="K31" s="16">
        <v>54</v>
      </c>
      <c r="L31" s="16">
        <v>0</v>
      </c>
      <c r="M31" s="16" t="s">
        <v>71</v>
      </c>
      <c r="N31" s="18">
        <f t="shared" si="37"/>
        <v>77.5</v>
      </c>
      <c r="O31" s="18">
        <f t="shared" si="38"/>
        <v>9</v>
      </c>
      <c r="P31" s="18">
        <f t="shared" si="39"/>
        <v>13.5</v>
      </c>
      <c r="Q31" s="18">
        <f t="shared" si="40"/>
        <v>0</v>
      </c>
    </row>
    <row r="32" spans="1:17" x14ac:dyDescent="0.2">
      <c r="A32" s="16" t="s">
        <v>51</v>
      </c>
      <c r="B32" s="16" t="s">
        <v>163</v>
      </c>
      <c r="C32" s="20">
        <v>8</v>
      </c>
      <c r="D32" s="20">
        <v>10</v>
      </c>
      <c r="E32" s="16">
        <v>288</v>
      </c>
      <c r="F32" s="16" t="s">
        <v>71</v>
      </c>
      <c r="G32" s="16" t="s">
        <v>71</v>
      </c>
      <c r="H32" s="20">
        <v>10</v>
      </c>
      <c r="I32" s="16">
        <v>318</v>
      </c>
      <c r="J32" s="16">
        <v>46</v>
      </c>
      <c r="K32" s="16">
        <v>36</v>
      </c>
      <c r="L32" s="16">
        <v>0</v>
      </c>
      <c r="M32" s="16" t="s">
        <v>74</v>
      </c>
      <c r="N32" s="18">
        <f t="shared" ref="N32:N34" si="41">I32/4</f>
        <v>79.5</v>
      </c>
      <c r="O32" s="18">
        <f t="shared" ref="O32:O34" si="42">J32/4</f>
        <v>11.5</v>
      </c>
      <c r="P32" s="18">
        <f t="shared" ref="P32:P34" si="43">K32/4</f>
        <v>9</v>
      </c>
      <c r="Q32" s="18">
        <f t="shared" ref="Q32:Q34" si="44">L32/4</f>
        <v>0</v>
      </c>
    </row>
    <row r="33" spans="1:18" ht="28.5" x14ac:dyDescent="0.2">
      <c r="A33" s="16" t="s">
        <v>52</v>
      </c>
      <c r="B33" s="16" t="s">
        <v>163</v>
      </c>
      <c r="C33" s="20">
        <v>10</v>
      </c>
      <c r="D33" s="20">
        <v>12</v>
      </c>
      <c r="E33" s="16">
        <v>316</v>
      </c>
      <c r="F33" s="16" t="s">
        <v>71</v>
      </c>
      <c r="G33" s="16" t="s">
        <v>169</v>
      </c>
      <c r="H33" s="20">
        <v>12</v>
      </c>
      <c r="I33" s="16">
        <v>316</v>
      </c>
      <c r="J33" s="16">
        <v>70</v>
      </c>
      <c r="K33" s="16">
        <v>10</v>
      </c>
      <c r="L33" s="16">
        <v>4</v>
      </c>
      <c r="M33" s="16" t="s">
        <v>74</v>
      </c>
      <c r="N33" s="18">
        <f t="shared" si="41"/>
        <v>79</v>
      </c>
      <c r="O33" s="18">
        <f t="shared" si="42"/>
        <v>17.5</v>
      </c>
      <c r="P33" s="18">
        <f t="shared" si="43"/>
        <v>2.5</v>
      </c>
      <c r="Q33" s="18">
        <f t="shared" si="44"/>
        <v>1</v>
      </c>
    </row>
    <row r="34" spans="1:18" x14ac:dyDescent="0.2">
      <c r="A34" s="16" t="s">
        <v>53</v>
      </c>
      <c r="B34" s="16" t="s">
        <v>163</v>
      </c>
      <c r="C34" s="20">
        <v>8</v>
      </c>
      <c r="D34" s="20">
        <v>8</v>
      </c>
      <c r="E34" s="16">
        <v>300</v>
      </c>
      <c r="F34" s="16" t="s">
        <v>71</v>
      </c>
      <c r="G34" s="16" t="s">
        <v>71</v>
      </c>
      <c r="H34" s="20">
        <v>8</v>
      </c>
      <c r="I34" s="16">
        <v>304</v>
      </c>
      <c r="J34" s="16">
        <v>52</v>
      </c>
      <c r="K34" s="16">
        <v>44</v>
      </c>
      <c r="L34" s="16">
        <v>0</v>
      </c>
      <c r="M34" s="16" t="s">
        <v>71</v>
      </c>
      <c r="N34" s="18">
        <f t="shared" si="41"/>
        <v>76</v>
      </c>
      <c r="O34" s="18">
        <f t="shared" si="42"/>
        <v>13</v>
      </c>
      <c r="P34" s="18">
        <f t="shared" si="43"/>
        <v>11</v>
      </c>
      <c r="Q34" s="18">
        <f t="shared" si="44"/>
        <v>0</v>
      </c>
    </row>
    <row r="35" spans="1:18" x14ac:dyDescent="0.2">
      <c r="A35" s="16" t="s">
        <v>51</v>
      </c>
      <c r="B35" s="16" t="s">
        <v>175</v>
      </c>
      <c r="C35" s="20">
        <v>12.25</v>
      </c>
      <c r="D35" s="20">
        <v>15.73</v>
      </c>
      <c r="E35" s="16">
        <v>350</v>
      </c>
      <c r="F35" s="16" t="s">
        <v>71</v>
      </c>
      <c r="G35" s="16" t="s">
        <v>71</v>
      </c>
      <c r="H35" s="20">
        <v>9.5</v>
      </c>
      <c r="I35" s="16">
        <v>358</v>
      </c>
      <c r="J35" s="16">
        <v>37</v>
      </c>
      <c r="K35" s="16">
        <v>5</v>
      </c>
      <c r="L35" s="16">
        <v>0</v>
      </c>
      <c r="M35" s="16" t="s">
        <v>74</v>
      </c>
      <c r="N35" s="18">
        <f t="shared" ref="N35:N37" si="45">I35/4</f>
        <v>89.5</v>
      </c>
      <c r="O35" s="18">
        <f t="shared" ref="O35:O37" si="46">J35/4</f>
        <v>9.25</v>
      </c>
      <c r="P35" s="18">
        <f t="shared" ref="P35:P37" si="47">K35/4</f>
        <v>1.25</v>
      </c>
      <c r="Q35" s="18">
        <f t="shared" ref="Q35:Q37" si="48">L35/4</f>
        <v>0</v>
      </c>
    </row>
    <row r="36" spans="1:18" x14ac:dyDescent="0.2">
      <c r="A36" s="16" t="s">
        <v>52</v>
      </c>
      <c r="B36" s="16" t="s">
        <v>175</v>
      </c>
      <c r="C36" s="20">
        <v>4</v>
      </c>
      <c r="D36" s="20">
        <v>6.5</v>
      </c>
      <c r="E36" s="16">
        <v>326</v>
      </c>
      <c r="F36" s="16" t="s">
        <v>71</v>
      </c>
      <c r="G36" s="16" t="s">
        <v>71</v>
      </c>
      <c r="H36" s="20">
        <v>10</v>
      </c>
      <c r="I36" s="16">
        <v>333</v>
      </c>
      <c r="J36" s="16">
        <v>53</v>
      </c>
      <c r="K36" s="16">
        <v>14</v>
      </c>
      <c r="L36" s="16">
        <v>0</v>
      </c>
      <c r="M36" s="16" t="s">
        <v>74</v>
      </c>
      <c r="N36" s="18">
        <f t="shared" si="45"/>
        <v>83.25</v>
      </c>
      <c r="O36" s="18">
        <f t="shared" si="46"/>
        <v>13.25</v>
      </c>
      <c r="P36" s="18">
        <f t="shared" si="47"/>
        <v>3.5</v>
      </c>
      <c r="Q36" s="18">
        <f t="shared" si="48"/>
        <v>0</v>
      </c>
    </row>
    <row r="37" spans="1:18" x14ac:dyDescent="0.2">
      <c r="A37" s="16" t="s">
        <v>53</v>
      </c>
      <c r="B37" s="16" t="s">
        <v>175</v>
      </c>
      <c r="C37" s="20">
        <v>13.42</v>
      </c>
      <c r="D37" s="20">
        <v>6.92</v>
      </c>
      <c r="E37" s="16">
        <v>332</v>
      </c>
      <c r="F37" s="16" t="s">
        <v>71</v>
      </c>
      <c r="G37" s="16" t="s">
        <v>71</v>
      </c>
      <c r="H37" s="20">
        <v>6.33</v>
      </c>
      <c r="I37" s="16">
        <v>354</v>
      </c>
      <c r="J37" s="16">
        <v>44</v>
      </c>
      <c r="K37" s="16">
        <v>2</v>
      </c>
      <c r="L37" s="16">
        <v>0</v>
      </c>
      <c r="M37" s="16" t="s">
        <v>74</v>
      </c>
      <c r="N37" s="18">
        <f t="shared" si="45"/>
        <v>88.5</v>
      </c>
      <c r="O37" s="18">
        <f t="shared" si="46"/>
        <v>11</v>
      </c>
      <c r="P37" s="18">
        <f t="shared" si="47"/>
        <v>0.5</v>
      </c>
      <c r="Q37" s="18">
        <f t="shared" si="48"/>
        <v>0</v>
      </c>
    </row>
    <row r="38" spans="1:18" s="24" customFormat="1" x14ac:dyDescent="0.2">
      <c r="A38" s="21" t="s">
        <v>177</v>
      </c>
      <c r="B38" s="21"/>
      <c r="C38" s="22">
        <f>AVERAGE(C2:C37)</f>
        <v>9.5016666666666669</v>
      </c>
      <c r="D38" s="22">
        <f t="shared" ref="D38" si="49">AVERAGE(D2:D37)</f>
        <v>11.150277777777779</v>
      </c>
      <c r="E38" s="22">
        <f>AVERAGE(E2:E37)</f>
        <v>280.44444444444446</v>
      </c>
      <c r="F38" s="21"/>
      <c r="G38" s="21"/>
      <c r="H38" s="22">
        <f>AVERAGE(H2:H37)</f>
        <v>4.5313888888888894</v>
      </c>
      <c r="I38" s="22">
        <f t="shared" ref="I38:L38" si="50">AVERAGE(I2:I37)</f>
        <v>298.19444444444446</v>
      </c>
      <c r="J38" s="22">
        <f t="shared" si="50"/>
        <v>71.583333333333329</v>
      </c>
      <c r="K38" s="22">
        <f t="shared" si="50"/>
        <v>30.944444444444443</v>
      </c>
      <c r="L38" s="22">
        <f t="shared" si="50"/>
        <v>0.1111111111111111</v>
      </c>
      <c r="M38" s="21"/>
      <c r="N38" s="23">
        <f>AVERAGE(N2:N37)</f>
        <v>74.548611111111114</v>
      </c>
      <c r="O38" s="23">
        <f t="shared" ref="O38:Q38" si="51">AVERAGE(O2:O37)</f>
        <v>17.895833333333332</v>
      </c>
      <c r="P38" s="23">
        <f t="shared" si="51"/>
        <v>7.7361111111111107</v>
      </c>
      <c r="Q38" s="23">
        <f t="shared" si="51"/>
        <v>2.7777777777777776E-2</v>
      </c>
    </row>
    <row r="39" spans="1:18" s="24" customFormat="1" x14ac:dyDescent="0.2">
      <c r="A39" s="21" t="s">
        <v>178</v>
      </c>
      <c r="B39" s="21"/>
      <c r="C39" s="22">
        <f>STDEV(C2:C37)</f>
        <v>4.4864822363565491</v>
      </c>
      <c r="D39" s="22">
        <f t="shared" ref="D39:E39" si="52">STDEV(D2:D37)</f>
        <v>5.4696050973205468</v>
      </c>
      <c r="E39" s="22">
        <f t="shared" si="52"/>
        <v>47.510266225579073</v>
      </c>
      <c r="F39" s="21"/>
      <c r="G39" s="21"/>
      <c r="H39" s="22">
        <f>STDEV(H2:H37)</f>
        <v>3.1689269502266866</v>
      </c>
      <c r="I39" s="22">
        <f t="shared" ref="I39:K39" si="53">STDEV(I2:I38)</f>
        <v>42.306959924162221</v>
      </c>
      <c r="J39" s="22">
        <f t="shared" si="53"/>
        <v>41.403418404227878</v>
      </c>
      <c r="K39" s="22">
        <f t="shared" si="53"/>
        <v>15.77963604080421</v>
      </c>
      <c r="L39" s="22">
        <f>STDEV(L2:L38)</f>
        <v>0.65734219812217953</v>
      </c>
      <c r="M39" s="21"/>
      <c r="N39" s="23">
        <f>STDEV(N2:N37)</f>
        <v>10.72677215536044</v>
      </c>
      <c r="O39" s="23">
        <f t="shared" ref="O39:Q39" si="54">STDEV(O2:O37)</f>
        <v>10.497682567391447</v>
      </c>
      <c r="P39" s="23">
        <f t="shared" si="54"/>
        <v>4.0008679613859348</v>
      </c>
      <c r="Q39" s="23">
        <f t="shared" si="54"/>
        <v>0.16666666666666666</v>
      </c>
    </row>
    <row r="40" spans="1:18" s="24" customFormat="1" x14ac:dyDescent="0.2">
      <c r="A40" s="25" t="s">
        <v>179</v>
      </c>
      <c r="B40" s="21"/>
      <c r="C40" s="22">
        <f>C38+C39</f>
        <v>13.988148903023216</v>
      </c>
      <c r="D40" s="22">
        <f t="shared" ref="D40:E40" si="55">D38+D39</f>
        <v>16.619882875098327</v>
      </c>
      <c r="E40" s="22">
        <f t="shared" si="55"/>
        <v>327.95471067002353</v>
      </c>
      <c r="F40" s="21"/>
      <c r="G40" s="21"/>
      <c r="H40" s="22">
        <f>H38+H39</f>
        <v>7.7003158391155759</v>
      </c>
      <c r="I40" s="22">
        <f t="shared" ref="I40:L40" si="56">I38+I39</f>
        <v>340.5014043686067</v>
      </c>
      <c r="J40" s="22">
        <f t="shared" si="56"/>
        <v>112.98675173756121</v>
      </c>
      <c r="K40" s="22">
        <f t="shared" si="56"/>
        <v>46.724080485248649</v>
      </c>
      <c r="L40" s="22">
        <f t="shared" si="56"/>
        <v>0.76845330923329058</v>
      </c>
      <c r="M40" s="21"/>
      <c r="N40" s="23">
        <f>N38+N39</f>
        <v>85.27538326647155</v>
      </c>
      <c r="O40" s="23">
        <f t="shared" ref="O40:Q40" si="57">O38+O39</f>
        <v>28.393515900724779</v>
      </c>
      <c r="P40" s="23">
        <f t="shared" si="57"/>
        <v>11.736979072497046</v>
      </c>
      <c r="Q40" s="23">
        <f t="shared" si="57"/>
        <v>0.19444444444444442</v>
      </c>
    </row>
    <row r="41" spans="1:18" s="24" customFormat="1" x14ac:dyDescent="0.2">
      <c r="A41" s="25" t="s">
        <v>180</v>
      </c>
      <c r="B41" s="21"/>
      <c r="C41" s="22">
        <f>C38-C39</f>
        <v>5.0151844303101178</v>
      </c>
      <c r="D41" s="22">
        <f t="shared" ref="D41:E41" si="58">D38-D39</f>
        <v>5.6806726804572323</v>
      </c>
      <c r="E41" s="22">
        <f t="shared" si="58"/>
        <v>232.93417821886538</v>
      </c>
      <c r="F41" s="21"/>
      <c r="G41" s="21"/>
      <c r="H41" s="22">
        <f>H38-H39</f>
        <v>1.3624619386622028</v>
      </c>
      <c r="I41" s="22">
        <f t="shared" ref="I41:L41" si="59">I38-I39</f>
        <v>255.88748452028224</v>
      </c>
      <c r="J41" s="22">
        <f t="shared" si="59"/>
        <v>30.17991492910545</v>
      </c>
      <c r="K41" s="22">
        <f t="shared" si="59"/>
        <v>15.164808403640233</v>
      </c>
      <c r="L41" s="22">
        <f t="shared" si="59"/>
        <v>-0.54623108701106848</v>
      </c>
      <c r="M41" s="21"/>
      <c r="N41" s="23">
        <f>N38-N39</f>
        <v>63.821838955750678</v>
      </c>
      <c r="O41" s="23">
        <f t="shared" ref="O41:Q41" si="60">O38-O39</f>
        <v>7.3981507659418853</v>
      </c>
      <c r="P41" s="23">
        <f t="shared" si="60"/>
        <v>3.7352431497251759</v>
      </c>
      <c r="Q41" s="23">
        <f t="shared" si="60"/>
        <v>-0.1388888888888889</v>
      </c>
    </row>
    <row r="42" spans="1:18" s="24" customFormat="1" x14ac:dyDescent="0.2">
      <c r="A42" s="25" t="s">
        <v>181</v>
      </c>
      <c r="B42" s="21"/>
      <c r="C42" s="22">
        <f>C38+(C39*2)</f>
        <v>18.474631139379767</v>
      </c>
      <c r="D42" s="22">
        <f t="shared" ref="D42:E42" si="61">D38+(D39*2)</f>
        <v>22.089487972418873</v>
      </c>
      <c r="E42" s="22">
        <f t="shared" si="61"/>
        <v>375.4649768956026</v>
      </c>
      <c r="F42" s="21"/>
      <c r="G42" s="21"/>
      <c r="H42" s="22">
        <f t="shared" ref="H42:Q42" si="62">H38+(H39*2)</f>
        <v>10.869242789342263</v>
      </c>
      <c r="I42" s="22">
        <f t="shared" si="62"/>
        <v>382.80836429276889</v>
      </c>
      <c r="J42" s="22">
        <f t="shared" si="62"/>
        <v>154.3901701417891</v>
      </c>
      <c r="K42" s="22">
        <f t="shared" si="62"/>
        <v>62.503716526052862</v>
      </c>
      <c r="L42" s="22">
        <f t="shared" si="62"/>
        <v>1.4257955073554702</v>
      </c>
      <c r="M42" s="21"/>
      <c r="N42" s="22">
        <f t="shared" si="62"/>
        <v>96.002155421831986</v>
      </c>
      <c r="O42" s="22">
        <f t="shared" si="62"/>
        <v>38.891198468116229</v>
      </c>
      <c r="P42" s="22">
        <f t="shared" si="62"/>
        <v>15.73784703388298</v>
      </c>
      <c r="Q42" s="22">
        <f t="shared" si="62"/>
        <v>0.3611111111111111</v>
      </c>
      <c r="R42" s="22"/>
    </row>
    <row r="43" spans="1:18" s="24" customFormat="1" x14ac:dyDescent="0.2">
      <c r="A43" s="25" t="s">
        <v>182</v>
      </c>
      <c r="B43" s="21"/>
      <c r="C43" s="22">
        <f>C38-(C39*2)</f>
        <v>0.52870219395356877</v>
      </c>
      <c r="D43" s="22">
        <f t="shared" ref="D43:E43" si="63">D38-(D39*2)</f>
        <v>0.2110675831366855</v>
      </c>
      <c r="E43" s="22">
        <f t="shared" si="63"/>
        <v>185.42391199328631</v>
      </c>
      <c r="F43" s="21"/>
      <c r="G43" s="21"/>
      <c r="H43" s="22">
        <f t="shared" ref="H43:Q43" si="64">H38-(H39*2)</f>
        <v>-1.8064650115644838</v>
      </c>
      <c r="I43" s="22">
        <f t="shared" si="64"/>
        <v>213.58052459612003</v>
      </c>
      <c r="J43" s="22">
        <f t="shared" si="64"/>
        <v>-11.223503475122428</v>
      </c>
      <c r="K43" s="22">
        <f t="shared" si="64"/>
        <v>-0.6148276371639767</v>
      </c>
      <c r="L43" s="22">
        <f t="shared" si="64"/>
        <v>-1.2035732851332479</v>
      </c>
      <c r="M43" s="21"/>
      <c r="N43" s="22">
        <f t="shared" si="64"/>
        <v>53.095066800390235</v>
      </c>
      <c r="O43" s="22">
        <f t="shared" si="64"/>
        <v>-3.0995318014495616</v>
      </c>
      <c r="P43" s="22">
        <f t="shared" si="64"/>
        <v>-0.26562481166075891</v>
      </c>
      <c r="Q43" s="22">
        <f t="shared" si="64"/>
        <v>-0.30555555555555552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BBEB-5156-40C6-B404-9DEAB7C4A2B0}">
  <dimension ref="A3:O16"/>
  <sheetViews>
    <sheetView workbookViewId="0">
      <selection activeCell="A3" sqref="A3:D7"/>
    </sheetView>
  </sheetViews>
  <sheetFormatPr defaultRowHeight="15" x14ac:dyDescent="0.25"/>
  <cols>
    <col min="1" max="1" width="16.5703125" bestFit="1" customWidth="1"/>
    <col min="2" max="2" width="35" bestFit="1" customWidth="1"/>
    <col min="3" max="3" width="36.28515625" bestFit="1" customWidth="1"/>
    <col min="4" max="4" width="38.28515625" bestFit="1" customWidth="1"/>
    <col min="5" max="5" width="11.28515625" bestFit="1" customWidth="1"/>
    <col min="6" max="6" width="12" bestFit="1" customWidth="1"/>
    <col min="7" max="8" width="16.5703125" bestFit="1" customWidth="1"/>
    <col min="9" max="9" width="13.5703125" bestFit="1" customWidth="1"/>
    <col min="10" max="10" width="14.140625" bestFit="1" customWidth="1"/>
    <col min="11" max="11" width="31" bestFit="1" customWidth="1"/>
  </cols>
  <sheetData>
    <row r="3" spans="1:15" x14ac:dyDescent="0.25">
      <c r="A3" s="26" t="s">
        <v>183</v>
      </c>
      <c r="B3" t="s">
        <v>190</v>
      </c>
      <c r="C3" t="s">
        <v>191</v>
      </c>
      <c r="D3" t="s">
        <v>192</v>
      </c>
    </row>
    <row r="4" spans="1:15" x14ac:dyDescent="0.25">
      <c r="A4" s="27" t="s">
        <v>51</v>
      </c>
      <c r="B4">
        <v>9.3658333333333328</v>
      </c>
      <c r="C4">
        <v>12.718333333333332</v>
      </c>
      <c r="D4">
        <v>4.5408333333333335</v>
      </c>
      <c r="G4" t="s">
        <v>50</v>
      </c>
      <c r="H4" t="s">
        <v>51</v>
      </c>
      <c r="I4" t="s">
        <v>52</v>
      </c>
      <c r="J4" t="s">
        <v>53</v>
      </c>
      <c r="K4" t="s">
        <v>185</v>
      </c>
      <c r="L4" s="30" t="s">
        <v>186</v>
      </c>
      <c r="M4" s="30" t="s">
        <v>187</v>
      </c>
      <c r="N4" s="30" t="s">
        <v>188</v>
      </c>
      <c r="O4" s="30" t="s">
        <v>189</v>
      </c>
    </row>
    <row r="5" spans="1:15" x14ac:dyDescent="0.25">
      <c r="A5" s="27" t="s">
        <v>52</v>
      </c>
      <c r="B5">
        <v>10.035</v>
      </c>
      <c r="C5">
        <v>11.093333333333334</v>
      </c>
      <c r="D5">
        <v>4.72</v>
      </c>
      <c r="G5" t="s">
        <v>46</v>
      </c>
      <c r="H5" s="28">
        <v>71.75</v>
      </c>
      <c r="I5" s="28">
        <v>78</v>
      </c>
      <c r="J5" s="28">
        <v>79</v>
      </c>
      <c r="K5" s="28">
        <v>74.548611111111114</v>
      </c>
      <c r="L5" s="28">
        <v>85.27538326647155</v>
      </c>
      <c r="M5" s="28">
        <v>63.821838955750678</v>
      </c>
      <c r="N5" s="28">
        <v>96.002155421831986</v>
      </c>
      <c r="O5" s="28">
        <v>53.095066800390235</v>
      </c>
    </row>
    <row r="6" spans="1:15" x14ac:dyDescent="0.25">
      <c r="A6" s="27" t="s">
        <v>53</v>
      </c>
      <c r="B6">
        <v>9.1041666666666679</v>
      </c>
      <c r="C6">
        <v>9.639166666666668</v>
      </c>
      <c r="D6">
        <v>4.333333333333333</v>
      </c>
      <c r="G6" t="s">
        <v>159</v>
      </c>
      <c r="H6" s="28">
        <v>86</v>
      </c>
      <c r="I6" s="28">
        <v>83</v>
      </c>
      <c r="J6" s="28">
        <v>77.5</v>
      </c>
      <c r="K6" s="28">
        <v>74.548611111111114</v>
      </c>
      <c r="L6" s="28">
        <v>85.27538326647155</v>
      </c>
      <c r="M6" s="28">
        <v>63.821838955750678</v>
      </c>
      <c r="N6" s="28">
        <v>96.002155421831986</v>
      </c>
      <c r="O6" s="28">
        <v>53.095066800390235</v>
      </c>
    </row>
    <row r="7" spans="1:15" x14ac:dyDescent="0.25">
      <c r="A7" s="27" t="s">
        <v>184</v>
      </c>
      <c r="B7">
        <v>9.5016666666666687</v>
      </c>
      <c r="C7">
        <v>11.150277777777777</v>
      </c>
      <c r="D7">
        <v>4.5313888888888894</v>
      </c>
      <c r="G7" t="s">
        <v>163</v>
      </c>
      <c r="H7" s="28">
        <v>79.5</v>
      </c>
      <c r="I7" s="28">
        <v>79</v>
      </c>
      <c r="J7" s="28">
        <v>76</v>
      </c>
      <c r="K7" s="28">
        <v>74.548611111111114</v>
      </c>
      <c r="L7" s="28">
        <v>85.27538326647155</v>
      </c>
      <c r="M7" s="28">
        <v>63.821838955750678</v>
      </c>
      <c r="N7" s="28">
        <v>96.002155421831986</v>
      </c>
      <c r="O7" s="28">
        <v>53.095066800390235</v>
      </c>
    </row>
    <row r="8" spans="1:15" x14ac:dyDescent="0.25">
      <c r="G8" t="s">
        <v>175</v>
      </c>
      <c r="H8" s="28">
        <v>89.5</v>
      </c>
      <c r="I8" s="28">
        <v>83.25</v>
      </c>
      <c r="J8" s="28">
        <v>88.5</v>
      </c>
      <c r="K8" s="28">
        <v>74.548611111111114</v>
      </c>
      <c r="L8" s="28">
        <v>85.27538326647155</v>
      </c>
      <c r="M8" s="28">
        <v>63.821838955750678</v>
      </c>
      <c r="N8" s="28">
        <v>96.002155421831986</v>
      </c>
      <c r="O8" s="28">
        <v>53.095066800390235</v>
      </c>
    </row>
    <row r="9" spans="1:15" x14ac:dyDescent="0.25">
      <c r="G9" t="s">
        <v>78</v>
      </c>
      <c r="H9" s="28">
        <v>60.25</v>
      </c>
      <c r="I9" s="28">
        <v>71</v>
      </c>
      <c r="J9" s="28">
        <v>67.25</v>
      </c>
      <c r="K9" s="28">
        <v>74.548611111111114</v>
      </c>
      <c r="L9" s="28">
        <v>85.27538326647155</v>
      </c>
      <c r="M9" s="28">
        <v>63.821838955750678</v>
      </c>
      <c r="N9" s="28">
        <v>96.002155421831986</v>
      </c>
      <c r="O9" s="28">
        <v>53.095066800390235</v>
      </c>
    </row>
    <row r="10" spans="1:15" x14ac:dyDescent="0.25">
      <c r="G10" t="s">
        <v>111</v>
      </c>
      <c r="H10" s="28">
        <v>57.5</v>
      </c>
      <c r="I10" s="28">
        <v>70.75</v>
      </c>
      <c r="J10" s="28">
        <v>66.5</v>
      </c>
      <c r="K10" s="28">
        <v>74.548611111111114</v>
      </c>
      <c r="L10" s="28">
        <v>85.27538326647155</v>
      </c>
      <c r="M10" s="28">
        <v>63.821838955750678</v>
      </c>
      <c r="N10" s="28">
        <v>96.002155421831986</v>
      </c>
      <c r="O10" s="28">
        <v>53.095066800390235</v>
      </c>
    </row>
    <row r="11" spans="1:15" x14ac:dyDescent="0.25">
      <c r="G11" t="s">
        <v>112</v>
      </c>
      <c r="H11" s="28">
        <v>50.75</v>
      </c>
      <c r="I11" s="28">
        <v>71</v>
      </c>
      <c r="J11" s="28">
        <v>43.5</v>
      </c>
      <c r="K11" s="28">
        <v>74.548611111111114</v>
      </c>
      <c r="L11" s="28">
        <v>85.27538326647155</v>
      </c>
      <c r="M11" s="28">
        <v>63.821838955750678</v>
      </c>
      <c r="N11" s="28">
        <v>96.002155421831986</v>
      </c>
      <c r="O11" s="28">
        <v>53.095066800390235</v>
      </c>
    </row>
    <row r="12" spans="1:15" x14ac:dyDescent="0.25">
      <c r="G12" t="s">
        <v>148</v>
      </c>
      <c r="H12" s="28">
        <v>59</v>
      </c>
      <c r="I12" s="28">
        <v>69.5</v>
      </c>
      <c r="J12" s="28">
        <v>63</v>
      </c>
      <c r="K12" s="28">
        <v>74.548611111111114</v>
      </c>
      <c r="L12" s="28">
        <v>85.27538326647155</v>
      </c>
      <c r="M12" s="28">
        <v>63.821838955750678</v>
      </c>
      <c r="N12" s="28">
        <v>96.002155421831986</v>
      </c>
      <c r="O12" s="28">
        <v>53.095066800390235</v>
      </c>
    </row>
    <row r="13" spans="1:15" x14ac:dyDescent="0.25">
      <c r="G13" t="s">
        <v>149</v>
      </c>
      <c r="H13" s="28">
        <v>79.5</v>
      </c>
      <c r="I13" s="28">
        <v>78.25</v>
      </c>
      <c r="J13" s="28">
        <v>81.75</v>
      </c>
      <c r="K13" s="28">
        <v>74.548611111111114</v>
      </c>
      <c r="L13" s="28">
        <v>85.27538326647155</v>
      </c>
      <c r="M13" s="28">
        <v>63.821838955750678</v>
      </c>
      <c r="N13" s="28">
        <v>96.002155421831986</v>
      </c>
      <c r="O13" s="28">
        <v>53.095066800390235</v>
      </c>
    </row>
    <row r="14" spans="1:15" x14ac:dyDescent="0.25">
      <c r="G14" t="s">
        <v>150</v>
      </c>
      <c r="H14" s="28">
        <v>86.5</v>
      </c>
      <c r="I14" s="28">
        <v>80</v>
      </c>
      <c r="J14" s="28">
        <v>82.75</v>
      </c>
      <c r="K14" s="28">
        <v>74.548611111111114</v>
      </c>
      <c r="L14" s="28">
        <v>85.27538326647155</v>
      </c>
      <c r="M14" s="28">
        <v>63.821838955750678</v>
      </c>
      <c r="N14" s="28">
        <v>96.002155421831986</v>
      </c>
      <c r="O14" s="28">
        <v>53.095066800390235</v>
      </c>
    </row>
    <row r="15" spans="1:15" x14ac:dyDescent="0.25">
      <c r="G15" t="s">
        <v>155</v>
      </c>
      <c r="H15" s="28">
        <v>83</v>
      </c>
      <c r="I15" s="28">
        <v>86.5</v>
      </c>
      <c r="J15" s="28">
        <v>81</v>
      </c>
      <c r="K15" s="28">
        <v>74.548611111111114</v>
      </c>
      <c r="L15" s="28">
        <v>85.27538326647155</v>
      </c>
      <c r="M15" s="28">
        <v>63.821838955750678</v>
      </c>
      <c r="N15" s="28">
        <v>96.002155421831986</v>
      </c>
      <c r="O15" s="28">
        <v>53.095066800390235</v>
      </c>
    </row>
    <row r="16" spans="1:15" x14ac:dyDescent="0.25">
      <c r="G16" t="s">
        <v>157</v>
      </c>
      <c r="H16" s="28">
        <v>70</v>
      </c>
      <c r="I16" s="28">
        <v>81</v>
      </c>
      <c r="J16" s="28">
        <v>72.5</v>
      </c>
      <c r="K16" s="28">
        <v>74.548611111111114</v>
      </c>
      <c r="L16" s="28">
        <v>85.27538326647155</v>
      </c>
      <c r="M16" s="28">
        <v>63.821838955750678</v>
      </c>
      <c r="N16" s="28">
        <v>96.002155421831986</v>
      </c>
      <c r="O16" s="28">
        <v>53.095066800390235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D667-F295-466A-A0A0-0AD3E36305BD}">
  <sheetPr filterMode="1"/>
  <dimension ref="A1:D22"/>
  <sheetViews>
    <sheetView workbookViewId="0">
      <selection activeCell="D31" sqref="D31"/>
    </sheetView>
  </sheetViews>
  <sheetFormatPr defaultRowHeight="15" x14ac:dyDescent="0.25"/>
  <cols>
    <col min="1" max="1" width="22.5703125" bestFit="1" customWidth="1"/>
    <col min="2" max="2" width="34.85546875" bestFit="1" customWidth="1"/>
    <col min="3" max="3" width="36.7109375" bestFit="1" customWidth="1"/>
    <col min="4" max="4" width="38.28515625" bestFit="1" customWidth="1"/>
  </cols>
  <sheetData>
    <row r="1" spans="1:4" x14ac:dyDescent="0.25">
      <c r="A1" t="s">
        <v>193</v>
      </c>
      <c r="B1" t="s">
        <v>190</v>
      </c>
      <c r="C1" t="s">
        <v>194</v>
      </c>
      <c r="D1" t="s">
        <v>192</v>
      </c>
    </row>
    <row r="2" spans="1:4" hidden="1" x14ac:dyDescent="0.25">
      <c r="A2" t="s">
        <v>201</v>
      </c>
      <c r="B2" s="28">
        <v>9.7683333333333326</v>
      </c>
      <c r="C2" s="28">
        <v>13.951666666666668</v>
      </c>
      <c r="D2" s="28">
        <v>2.4300000000000002</v>
      </c>
    </row>
    <row r="3" spans="1:4" hidden="1" x14ac:dyDescent="0.25">
      <c r="A3" t="s">
        <v>204</v>
      </c>
      <c r="B3" s="28">
        <v>9.6133333333333333</v>
      </c>
      <c r="C3" s="28">
        <v>11.930000000000001</v>
      </c>
      <c r="D3" s="28">
        <v>4.66</v>
      </c>
    </row>
    <row r="4" spans="1:4" hidden="1" x14ac:dyDescent="0.25">
      <c r="A4" t="s">
        <v>207</v>
      </c>
      <c r="B4" s="28">
        <v>8.0908333333333342</v>
      </c>
      <c r="C4" s="28">
        <v>13.040000000000001</v>
      </c>
      <c r="D4" s="28">
        <v>2.7641666666666667</v>
      </c>
    </row>
    <row r="5" spans="1:4" hidden="1" x14ac:dyDescent="0.25">
      <c r="A5" t="s">
        <v>210</v>
      </c>
      <c r="B5" s="28">
        <v>8.7799999999999994</v>
      </c>
      <c r="C5" s="28">
        <v>13.864166666666668</v>
      </c>
      <c r="D5" s="28">
        <v>2.4391666666666665</v>
      </c>
    </row>
    <row r="6" spans="1:4" hidden="1" x14ac:dyDescent="0.25">
      <c r="A6" t="s">
        <v>213</v>
      </c>
      <c r="B6" s="28">
        <v>9.7783333333333342</v>
      </c>
      <c r="C6" s="28">
        <v>3.9366666666666661</v>
      </c>
      <c r="D6" s="28">
        <v>9.5733333333333324</v>
      </c>
    </row>
    <row r="7" spans="1:4" hidden="1" x14ac:dyDescent="0.25">
      <c r="A7" t="s">
        <v>216</v>
      </c>
      <c r="B7" s="28">
        <v>9.3658333333333328</v>
      </c>
      <c r="C7" s="28">
        <v>12.718333333333332</v>
      </c>
      <c r="D7" s="28">
        <v>4.5408333333333335</v>
      </c>
    </row>
    <row r="8" spans="1:4" x14ac:dyDescent="0.25">
      <c r="A8" t="s">
        <v>219</v>
      </c>
      <c r="B8" s="28">
        <f>AVERAGE(B2:B7)</f>
        <v>9.2327777777777786</v>
      </c>
      <c r="C8" s="28">
        <f t="shared" ref="C8:D8" si="0">AVERAGE(C2:C7)</f>
        <v>11.573472222222222</v>
      </c>
      <c r="D8" s="28">
        <f t="shared" si="0"/>
        <v>4.4012500000000001</v>
      </c>
    </row>
    <row r="9" spans="1:4" hidden="1" x14ac:dyDescent="0.25">
      <c r="A9" t="s">
        <v>202</v>
      </c>
      <c r="B9" s="28">
        <v>11.4625</v>
      </c>
      <c r="C9" s="28">
        <v>11.429166666666665</v>
      </c>
      <c r="D9" s="28">
        <v>2.4016666666666668</v>
      </c>
    </row>
    <row r="10" spans="1:4" hidden="1" x14ac:dyDescent="0.25">
      <c r="A10" t="s">
        <v>205</v>
      </c>
      <c r="B10" s="28">
        <v>11.195833333333335</v>
      </c>
      <c r="C10" s="28">
        <v>9.3858333333333324</v>
      </c>
      <c r="D10" s="28">
        <v>4.8225000000000007</v>
      </c>
    </row>
    <row r="11" spans="1:4" hidden="1" x14ac:dyDescent="0.25">
      <c r="A11" t="s">
        <v>208</v>
      </c>
      <c r="B11" s="28">
        <v>9.6358333333333341</v>
      </c>
      <c r="C11" s="28">
        <v>10.934166666666668</v>
      </c>
      <c r="D11" s="28">
        <v>2.6483333333333334</v>
      </c>
    </row>
    <row r="12" spans="1:4" hidden="1" x14ac:dyDescent="0.25">
      <c r="A12" t="s">
        <v>211</v>
      </c>
      <c r="B12" s="28">
        <v>9.7483333333333331</v>
      </c>
      <c r="C12" s="28">
        <v>11.824166666666665</v>
      </c>
      <c r="D12" s="28">
        <v>2.3491666666666666</v>
      </c>
    </row>
    <row r="13" spans="1:4" hidden="1" x14ac:dyDescent="0.25">
      <c r="A13" t="s">
        <v>214</v>
      </c>
      <c r="B13" s="28">
        <v>10.674999999999999</v>
      </c>
      <c r="C13" s="28">
        <v>4.7275</v>
      </c>
      <c r="D13" s="28">
        <v>7.9816666666666665</v>
      </c>
    </row>
    <row r="14" spans="1:4" hidden="1" x14ac:dyDescent="0.25">
      <c r="A14" t="s">
        <v>217</v>
      </c>
      <c r="B14" s="28">
        <v>10.035</v>
      </c>
      <c r="C14" s="28">
        <v>11.093333333333334</v>
      </c>
      <c r="D14" s="28">
        <v>4.72</v>
      </c>
    </row>
    <row r="15" spans="1:4" x14ac:dyDescent="0.25">
      <c r="A15" t="s">
        <v>220</v>
      </c>
      <c r="B15" s="28">
        <f>AVERAGE(B9:B14)</f>
        <v>10.45875</v>
      </c>
      <c r="C15" s="28">
        <f t="shared" ref="C15:D15" si="1">AVERAGE(C9:C14)</f>
        <v>9.8990277777777766</v>
      </c>
      <c r="D15" s="28">
        <f t="shared" si="1"/>
        <v>4.153888888888889</v>
      </c>
    </row>
    <row r="16" spans="1:4" hidden="1" x14ac:dyDescent="0.25">
      <c r="A16" t="s">
        <v>203</v>
      </c>
      <c r="B16" s="28">
        <v>9.2366666666666664</v>
      </c>
      <c r="C16" s="28">
        <v>10.957500000000001</v>
      </c>
      <c r="D16" s="28">
        <v>2.0758333333333336</v>
      </c>
    </row>
    <row r="17" spans="1:4" hidden="1" x14ac:dyDescent="0.25">
      <c r="A17" t="s">
        <v>206</v>
      </c>
      <c r="B17" s="28">
        <v>9.2050000000000001</v>
      </c>
      <c r="C17" s="28">
        <v>8.0316666666666681</v>
      </c>
      <c r="D17" s="28">
        <v>3.2833333333333332</v>
      </c>
    </row>
    <row r="18" spans="1:4" hidden="1" x14ac:dyDescent="0.25">
      <c r="A18" t="s">
        <v>209</v>
      </c>
      <c r="B18" s="28">
        <v>8.2816666666666663</v>
      </c>
      <c r="C18" s="28">
        <v>10.291666666666668</v>
      </c>
      <c r="D18" s="28">
        <v>2.7900000000000005</v>
      </c>
    </row>
    <row r="19" spans="1:4" hidden="1" x14ac:dyDescent="0.25">
      <c r="A19" t="s">
        <v>212</v>
      </c>
      <c r="B19" s="28">
        <v>8.2850000000000001</v>
      </c>
      <c r="C19" s="28">
        <v>10.360000000000001</v>
      </c>
      <c r="D19" s="28">
        <v>2.2816666666666667</v>
      </c>
    </row>
    <row r="20" spans="1:4" hidden="1" x14ac:dyDescent="0.25">
      <c r="A20" t="s">
        <v>215</v>
      </c>
      <c r="B20" s="28">
        <v>9.0458333333333325</v>
      </c>
      <c r="C20" s="28">
        <v>3.5233333333333334</v>
      </c>
      <c r="D20" s="28">
        <v>7.3383333333333338</v>
      </c>
    </row>
    <row r="21" spans="1:4" hidden="1" x14ac:dyDescent="0.25">
      <c r="A21" t="s">
        <v>218</v>
      </c>
      <c r="B21" s="28">
        <v>9.1041666666666679</v>
      </c>
      <c r="C21" s="28">
        <v>9.639166666666668</v>
      </c>
      <c r="D21" s="28">
        <v>4.333333333333333</v>
      </c>
    </row>
    <row r="22" spans="1:4" x14ac:dyDescent="0.25">
      <c r="A22" t="s">
        <v>221</v>
      </c>
      <c r="B22" s="28">
        <f>AVERAGE(B16:B21)</f>
        <v>8.8597222222222225</v>
      </c>
      <c r="C22" s="28">
        <f t="shared" ref="C22:D22" si="2">AVERAGE(C16:C21)</f>
        <v>8.8005555555555564</v>
      </c>
      <c r="D22" s="28">
        <f t="shared" si="2"/>
        <v>3.6837499999999999</v>
      </c>
    </row>
  </sheetData>
  <autoFilter ref="A1:D22" xr:uid="{0714D667-F295-466A-A0A0-0AD3E36305BD}">
    <filterColumn colId="0">
      <filters>
        <filter val="Between Blotters - Average"/>
        <filter val="Rolled Towels - Average"/>
        <filter val="Top of Blotters - Average"/>
      </filters>
    </filterColumn>
    <sortState xmlns:xlrd2="http://schemas.microsoft.com/office/spreadsheetml/2017/richdata2" ref="A2:D19">
      <sortCondition ref="A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506F-6722-4D22-AC5B-4102E628C7E6}">
  <dimension ref="A1:F13"/>
  <sheetViews>
    <sheetView workbookViewId="0">
      <selection activeCell="G10" sqref="G10"/>
    </sheetView>
  </sheetViews>
  <sheetFormatPr defaultColWidth="8.7109375" defaultRowHeight="14.25" x14ac:dyDescent="0.2"/>
  <cols>
    <col min="1" max="1" width="25.5703125" style="15" bestFit="1" customWidth="1"/>
    <col min="2" max="2" width="16.7109375" style="15" bestFit="1" customWidth="1"/>
    <col min="3" max="4" width="8.7109375" style="15"/>
    <col min="5" max="5" width="25.5703125" style="15" bestFit="1" customWidth="1"/>
    <col min="6" max="6" width="11.42578125" style="15" bestFit="1" customWidth="1"/>
    <col min="7" max="16384" width="8.7109375" style="15"/>
  </cols>
  <sheetData>
    <row r="1" spans="1:6" x14ac:dyDescent="0.2">
      <c r="A1" s="15" t="s">
        <v>47</v>
      </c>
      <c r="B1" s="15" t="s">
        <v>48</v>
      </c>
      <c r="E1" s="15" t="s">
        <v>49</v>
      </c>
      <c r="F1" s="15" t="s">
        <v>50</v>
      </c>
    </row>
    <row r="2" spans="1:6" x14ac:dyDescent="0.2">
      <c r="A2" s="15" t="s">
        <v>37</v>
      </c>
      <c r="B2" s="15" t="s">
        <v>38</v>
      </c>
      <c r="E2" s="15" t="s">
        <v>45</v>
      </c>
      <c r="F2" s="15" t="s">
        <v>46</v>
      </c>
    </row>
    <row r="3" spans="1:6" x14ac:dyDescent="0.2">
      <c r="A3" s="15" t="s">
        <v>39</v>
      </c>
      <c r="B3" s="15" t="s">
        <v>40</v>
      </c>
      <c r="E3" s="15" t="s">
        <v>69</v>
      </c>
      <c r="F3" s="15" t="s">
        <v>70</v>
      </c>
    </row>
    <row r="4" spans="1:6" x14ac:dyDescent="0.2">
      <c r="A4" s="15" t="s">
        <v>41</v>
      </c>
      <c r="B4" s="15" t="s">
        <v>38</v>
      </c>
      <c r="E4" s="15" t="s">
        <v>110</v>
      </c>
      <c r="F4" s="15" t="s">
        <v>111</v>
      </c>
    </row>
    <row r="5" spans="1:6" x14ac:dyDescent="0.2">
      <c r="A5" s="15" t="s">
        <v>42</v>
      </c>
      <c r="B5" s="15" t="s">
        <v>40</v>
      </c>
      <c r="E5" s="15" t="s">
        <v>131</v>
      </c>
      <c r="F5" s="15" t="s">
        <v>112</v>
      </c>
    </row>
    <row r="6" spans="1:6" x14ac:dyDescent="0.2">
      <c r="A6" s="15" t="s">
        <v>43</v>
      </c>
      <c r="B6" s="15" t="s">
        <v>38</v>
      </c>
      <c r="E6" s="15" t="s">
        <v>147</v>
      </c>
      <c r="F6" s="15" t="s">
        <v>148</v>
      </c>
    </row>
    <row r="7" spans="1:6" x14ac:dyDescent="0.2">
      <c r="A7" s="15" t="s">
        <v>44</v>
      </c>
      <c r="B7" s="15" t="s">
        <v>38</v>
      </c>
      <c r="E7" s="15" t="s">
        <v>154</v>
      </c>
      <c r="F7" s="15" t="s">
        <v>149</v>
      </c>
    </row>
    <row r="8" spans="1:6" x14ac:dyDescent="0.2">
      <c r="E8" s="15" t="s">
        <v>156</v>
      </c>
      <c r="F8" s="15" t="s">
        <v>150</v>
      </c>
    </row>
    <row r="9" spans="1:6" x14ac:dyDescent="0.2">
      <c r="E9" s="15" t="s">
        <v>161</v>
      </c>
      <c r="F9" s="15" t="s">
        <v>155</v>
      </c>
    </row>
    <row r="10" spans="1:6" x14ac:dyDescent="0.2">
      <c r="E10" s="15" t="s">
        <v>162</v>
      </c>
      <c r="F10" s="15" t="s">
        <v>157</v>
      </c>
    </row>
    <row r="11" spans="1:6" x14ac:dyDescent="0.2">
      <c r="E11" s="15" t="s">
        <v>168</v>
      </c>
      <c r="F11" s="15" t="s">
        <v>159</v>
      </c>
    </row>
    <row r="12" spans="1:6" x14ac:dyDescent="0.2">
      <c r="E12" s="15" t="s">
        <v>172</v>
      </c>
      <c r="F12" s="15" t="s">
        <v>163</v>
      </c>
    </row>
    <row r="13" spans="1:6" x14ac:dyDescent="0.2">
      <c r="E13" s="15" t="s">
        <v>174</v>
      </c>
      <c r="F13" s="15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4691-0FE2-4412-A34E-84FF61665ADD}">
  <dimension ref="A1:R43"/>
  <sheetViews>
    <sheetView workbookViewId="0">
      <pane ySplit="1" topLeftCell="A2" activePane="bottomLeft" state="frozen"/>
      <selection pane="bottomLeft" activeCell="C38" sqref="C38"/>
    </sheetView>
  </sheetViews>
  <sheetFormatPr defaultColWidth="8.7109375" defaultRowHeight="14.25" x14ac:dyDescent="0.2"/>
  <cols>
    <col min="1" max="2" width="20.5703125" style="16" customWidth="1"/>
    <col min="3" max="4" width="20.5703125" style="20" customWidth="1"/>
    <col min="5" max="7" width="20.5703125" style="16" customWidth="1"/>
    <col min="8" max="8" width="20.5703125" style="20" customWidth="1"/>
    <col min="9" max="13" width="20.5703125" style="16" customWidth="1"/>
    <col min="14" max="16" width="20.7109375" style="17" customWidth="1"/>
    <col min="17" max="17" width="20.7109375" style="15" customWidth="1"/>
    <col min="18" max="16384" width="8.7109375" style="15"/>
  </cols>
  <sheetData>
    <row r="1" spans="1:17" ht="42.75" x14ac:dyDescent="0.2">
      <c r="A1" s="16" t="s">
        <v>55</v>
      </c>
      <c r="B1" s="16" t="s">
        <v>50</v>
      </c>
      <c r="C1" s="20" t="s">
        <v>54</v>
      </c>
      <c r="D1" s="20" t="s">
        <v>56</v>
      </c>
      <c r="E1" s="16" t="s">
        <v>57</v>
      </c>
      <c r="F1" s="16" t="s">
        <v>58</v>
      </c>
      <c r="G1" s="16" t="s">
        <v>59</v>
      </c>
      <c r="H1" s="20" t="s">
        <v>60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7" t="s">
        <v>66</v>
      </c>
      <c r="O1" s="17" t="s">
        <v>67</v>
      </c>
      <c r="P1" s="17" t="s">
        <v>68</v>
      </c>
      <c r="Q1" s="15" t="s">
        <v>72</v>
      </c>
    </row>
    <row r="2" spans="1:17" x14ac:dyDescent="0.2">
      <c r="A2" s="16" t="s">
        <v>51</v>
      </c>
      <c r="B2" s="16" t="s">
        <v>46</v>
      </c>
      <c r="C2" s="20">
        <v>9.14</v>
      </c>
      <c r="D2" s="20">
        <v>11</v>
      </c>
      <c r="E2" s="16">
        <v>394</v>
      </c>
      <c r="F2" s="16" t="s">
        <v>71</v>
      </c>
      <c r="G2" s="16" t="s">
        <v>71</v>
      </c>
      <c r="H2" s="20">
        <v>1</v>
      </c>
      <c r="I2" s="16">
        <v>394</v>
      </c>
      <c r="J2" s="16">
        <v>4</v>
      </c>
      <c r="K2" s="16">
        <v>3</v>
      </c>
      <c r="L2" s="16">
        <v>0</v>
      </c>
      <c r="M2" s="16" t="s">
        <v>71</v>
      </c>
      <c r="N2" s="18">
        <f t="shared" ref="N2:N37" si="0">I2/4</f>
        <v>98.5</v>
      </c>
      <c r="O2" s="18">
        <f t="shared" ref="O2:O37" si="1">J2/4</f>
        <v>1</v>
      </c>
      <c r="P2" s="18">
        <f t="shared" ref="P2:P37" si="2">K2/4</f>
        <v>0.75</v>
      </c>
      <c r="Q2" s="19">
        <f t="shared" ref="Q2:Q37" si="3">L2/4</f>
        <v>0</v>
      </c>
    </row>
    <row r="3" spans="1:17" ht="28.5" x14ac:dyDescent="0.2">
      <c r="A3" s="16" t="s">
        <v>51</v>
      </c>
      <c r="B3" s="16" t="s">
        <v>78</v>
      </c>
      <c r="C3" s="20">
        <v>6.03</v>
      </c>
      <c r="D3" s="20">
        <v>8</v>
      </c>
      <c r="E3" s="16">
        <v>363</v>
      </c>
      <c r="F3" s="16" t="s">
        <v>80</v>
      </c>
      <c r="G3" s="16" t="s">
        <v>71</v>
      </c>
      <c r="H3" s="20">
        <v>1.88</v>
      </c>
      <c r="I3" s="16">
        <v>372</v>
      </c>
      <c r="J3" s="16">
        <v>18</v>
      </c>
      <c r="K3" s="16">
        <v>10</v>
      </c>
      <c r="L3" s="16">
        <v>0</v>
      </c>
      <c r="M3" s="16" t="s">
        <v>79</v>
      </c>
      <c r="N3" s="18">
        <f t="shared" si="0"/>
        <v>93</v>
      </c>
      <c r="O3" s="18">
        <f t="shared" si="1"/>
        <v>4.5</v>
      </c>
      <c r="P3" s="18">
        <f t="shared" si="2"/>
        <v>2.5</v>
      </c>
      <c r="Q3" s="19">
        <f t="shared" si="3"/>
        <v>0</v>
      </c>
    </row>
    <row r="4" spans="1:17" ht="57" x14ac:dyDescent="0.2">
      <c r="A4" s="16" t="s">
        <v>51</v>
      </c>
      <c r="B4" s="16" t="s">
        <v>111</v>
      </c>
      <c r="C4" s="20">
        <v>5.7</v>
      </c>
      <c r="D4" s="20">
        <v>13.27</v>
      </c>
      <c r="E4" s="16">
        <v>343</v>
      </c>
      <c r="F4" s="16" t="s">
        <v>113</v>
      </c>
      <c r="G4" s="16" t="s">
        <v>71</v>
      </c>
      <c r="H4" s="20">
        <v>3.38</v>
      </c>
      <c r="I4" s="16">
        <v>355</v>
      </c>
      <c r="J4" s="16">
        <v>37</v>
      </c>
      <c r="K4" s="16">
        <v>8</v>
      </c>
      <c r="L4" s="16">
        <v>0</v>
      </c>
      <c r="M4" s="16" t="s">
        <v>114</v>
      </c>
      <c r="N4" s="18">
        <f t="shared" si="0"/>
        <v>88.75</v>
      </c>
      <c r="O4" s="18">
        <f t="shared" si="1"/>
        <v>9.25</v>
      </c>
      <c r="P4" s="18">
        <f t="shared" si="2"/>
        <v>2</v>
      </c>
      <c r="Q4" s="19">
        <f t="shared" si="3"/>
        <v>0</v>
      </c>
    </row>
    <row r="5" spans="1:17" x14ac:dyDescent="0.2">
      <c r="A5" s="16" t="s">
        <v>51</v>
      </c>
      <c r="B5" s="16" t="s">
        <v>112</v>
      </c>
      <c r="C5" s="20">
        <v>8.77</v>
      </c>
      <c r="D5" s="20">
        <v>25.87</v>
      </c>
      <c r="E5" s="16">
        <v>254</v>
      </c>
      <c r="F5" s="16" t="s">
        <v>132</v>
      </c>
      <c r="G5" s="16" t="s">
        <v>132</v>
      </c>
      <c r="H5" s="20">
        <v>10.9</v>
      </c>
      <c r="I5" s="16">
        <v>299</v>
      </c>
      <c r="J5" s="16">
        <v>100</v>
      </c>
      <c r="K5" s="16">
        <v>1</v>
      </c>
      <c r="L5" s="16">
        <v>0</v>
      </c>
      <c r="M5" s="16" t="s">
        <v>132</v>
      </c>
      <c r="N5" s="18">
        <f t="shared" si="0"/>
        <v>74.75</v>
      </c>
      <c r="O5" s="18">
        <f t="shared" si="1"/>
        <v>25</v>
      </c>
      <c r="P5" s="18">
        <f t="shared" si="2"/>
        <v>0.25</v>
      </c>
      <c r="Q5" s="19">
        <f t="shared" si="3"/>
        <v>0</v>
      </c>
    </row>
    <row r="6" spans="1:17" x14ac:dyDescent="0.2">
      <c r="A6" s="16" t="s">
        <v>51</v>
      </c>
      <c r="B6" s="16" t="s">
        <v>148</v>
      </c>
      <c r="C6" s="20">
        <v>15</v>
      </c>
      <c r="D6" s="20">
        <v>22</v>
      </c>
      <c r="E6" s="16">
        <v>317</v>
      </c>
      <c r="F6" s="16" t="s">
        <v>71</v>
      </c>
      <c r="G6" s="16" t="s">
        <v>71</v>
      </c>
      <c r="H6" s="20">
        <v>4</v>
      </c>
      <c r="I6" s="16">
        <v>339</v>
      </c>
      <c r="J6" s="16">
        <v>40</v>
      </c>
      <c r="K6" s="16">
        <v>21</v>
      </c>
      <c r="L6" s="16">
        <v>0</v>
      </c>
      <c r="M6" s="16" t="s">
        <v>74</v>
      </c>
      <c r="N6" s="18">
        <f t="shared" si="0"/>
        <v>84.75</v>
      </c>
      <c r="O6" s="18">
        <f t="shared" si="1"/>
        <v>10</v>
      </c>
      <c r="P6" s="18">
        <f t="shared" si="2"/>
        <v>5.25</v>
      </c>
      <c r="Q6" s="19">
        <f t="shared" si="3"/>
        <v>0</v>
      </c>
    </row>
    <row r="7" spans="1:17" x14ac:dyDescent="0.2">
      <c r="A7" s="16" t="s">
        <v>51</v>
      </c>
      <c r="B7" s="16" t="s">
        <v>149</v>
      </c>
      <c r="C7" s="20">
        <v>17.829999999999998</v>
      </c>
      <c r="D7" s="20">
        <v>22.53</v>
      </c>
      <c r="E7" s="16">
        <v>393</v>
      </c>
      <c r="F7" s="16" t="s">
        <v>71</v>
      </c>
      <c r="G7" s="16" t="s">
        <v>71</v>
      </c>
      <c r="H7" s="20">
        <v>1.5</v>
      </c>
      <c r="I7" s="16">
        <v>393</v>
      </c>
      <c r="J7" s="16">
        <v>0</v>
      </c>
      <c r="K7" s="16">
        <v>7</v>
      </c>
      <c r="L7" s="16">
        <v>0</v>
      </c>
      <c r="M7" s="16" t="s">
        <v>71</v>
      </c>
      <c r="N7" s="18">
        <f t="shared" si="0"/>
        <v>98.25</v>
      </c>
      <c r="O7" s="18">
        <f t="shared" si="1"/>
        <v>0</v>
      </c>
      <c r="P7" s="18">
        <f t="shared" si="2"/>
        <v>1.75</v>
      </c>
      <c r="Q7" s="19">
        <f t="shared" si="3"/>
        <v>0</v>
      </c>
    </row>
    <row r="8" spans="1:17" x14ac:dyDescent="0.2">
      <c r="A8" s="16" t="s">
        <v>51</v>
      </c>
      <c r="B8" s="16" t="s">
        <v>150</v>
      </c>
      <c r="C8" s="20">
        <v>2.83</v>
      </c>
      <c r="D8" s="20">
        <v>5.75</v>
      </c>
      <c r="E8" s="16">
        <v>392</v>
      </c>
      <c r="F8" s="16" t="s">
        <v>71</v>
      </c>
      <c r="G8" s="16" t="s">
        <v>71</v>
      </c>
      <c r="H8" s="20">
        <v>1.5</v>
      </c>
      <c r="I8" s="16">
        <v>392</v>
      </c>
      <c r="J8" s="16">
        <v>0</v>
      </c>
      <c r="K8" s="16">
        <v>8</v>
      </c>
      <c r="L8" s="16">
        <v>0</v>
      </c>
      <c r="M8" s="16" t="s">
        <v>71</v>
      </c>
      <c r="N8" s="18">
        <f t="shared" si="0"/>
        <v>98</v>
      </c>
      <c r="O8" s="18">
        <f t="shared" si="1"/>
        <v>0</v>
      </c>
      <c r="P8" s="18">
        <f t="shared" si="2"/>
        <v>2</v>
      </c>
      <c r="Q8" s="19">
        <f t="shared" si="3"/>
        <v>0</v>
      </c>
    </row>
    <row r="9" spans="1:17" x14ac:dyDescent="0.2">
      <c r="A9" s="16" t="s">
        <v>51</v>
      </c>
      <c r="B9" s="16" t="s">
        <v>155</v>
      </c>
      <c r="C9" s="20">
        <v>8</v>
      </c>
      <c r="D9" s="20">
        <v>14</v>
      </c>
      <c r="E9" s="16">
        <v>384</v>
      </c>
      <c r="F9" s="16" t="s">
        <v>160</v>
      </c>
      <c r="G9" s="16" t="s">
        <v>71</v>
      </c>
      <c r="H9" s="20">
        <v>1</v>
      </c>
      <c r="I9" s="16">
        <v>384</v>
      </c>
      <c r="J9" s="16">
        <v>2</v>
      </c>
      <c r="K9" s="16">
        <v>14</v>
      </c>
      <c r="L9" s="16">
        <v>0</v>
      </c>
      <c r="M9" s="16" t="s">
        <v>71</v>
      </c>
      <c r="N9" s="18">
        <f t="shared" si="0"/>
        <v>96</v>
      </c>
      <c r="O9" s="18">
        <f t="shared" si="1"/>
        <v>0.5</v>
      </c>
      <c r="P9" s="18">
        <f t="shared" si="2"/>
        <v>3.5</v>
      </c>
      <c r="Q9" s="19">
        <f t="shared" si="3"/>
        <v>0</v>
      </c>
    </row>
    <row r="10" spans="1:17" x14ac:dyDescent="0.2">
      <c r="A10" s="16" t="s">
        <v>51</v>
      </c>
      <c r="B10" s="16" t="s">
        <v>157</v>
      </c>
      <c r="C10" s="20">
        <v>13</v>
      </c>
      <c r="D10" s="20">
        <v>19</v>
      </c>
      <c r="E10" s="16">
        <v>380</v>
      </c>
      <c r="F10" s="16" t="s">
        <v>71</v>
      </c>
      <c r="G10" s="16" t="s">
        <v>71</v>
      </c>
      <c r="H10" s="20">
        <v>2</v>
      </c>
      <c r="I10" s="16">
        <v>380</v>
      </c>
      <c r="J10" s="16">
        <v>4</v>
      </c>
      <c r="K10" s="16">
        <v>16</v>
      </c>
      <c r="L10" s="16">
        <v>0</v>
      </c>
      <c r="M10" s="16" t="s">
        <v>71</v>
      </c>
      <c r="N10" s="18">
        <f t="shared" si="0"/>
        <v>95</v>
      </c>
      <c r="O10" s="18">
        <f t="shared" si="1"/>
        <v>1</v>
      </c>
      <c r="P10" s="18">
        <f t="shared" si="2"/>
        <v>4</v>
      </c>
      <c r="Q10" s="19">
        <f t="shared" si="3"/>
        <v>0</v>
      </c>
    </row>
    <row r="11" spans="1:17" ht="28.5" x14ac:dyDescent="0.2">
      <c r="A11" s="16" t="s">
        <v>51</v>
      </c>
      <c r="B11" s="16" t="s">
        <v>159</v>
      </c>
      <c r="C11" s="20">
        <v>8</v>
      </c>
      <c r="D11" s="20">
        <v>3.75</v>
      </c>
      <c r="E11" s="16">
        <v>386</v>
      </c>
      <c r="F11" s="16" t="s">
        <v>71</v>
      </c>
      <c r="G11" s="16" t="s">
        <v>169</v>
      </c>
      <c r="H11" s="20">
        <v>0</v>
      </c>
      <c r="I11" s="16">
        <v>386</v>
      </c>
      <c r="J11" s="16">
        <v>0</v>
      </c>
      <c r="K11" s="16">
        <v>14</v>
      </c>
      <c r="L11" s="16">
        <v>0</v>
      </c>
      <c r="M11" s="16" t="s">
        <v>71</v>
      </c>
      <c r="N11" s="18">
        <f t="shared" si="0"/>
        <v>96.5</v>
      </c>
      <c r="O11" s="18">
        <f t="shared" si="1"/>
        <v>0</v>
      </c>
      <c r="P11" s="18">
        <f t="shared" si="2"/>
        <v>3.5</v>
      </c>
      <c r="Q11" s="19">
        <f t="shared" si="3"/>
        <v>0</v>
      </c>
    </row>
    <row r="12" spans="1:17" ht="28.5" x14ac:dyDescent="0.2">
      <c r="A12" s="16" t="s">
        <v>51</v>
      </c>
      <c r="B12" s="16" t="s">
        <v>163</v>
      </c>
      <c r="C12" s="20">
        <v>8</v>
      </c>
      <c r="D12" s="20">
        <v>8</v>
      </c>
      <c r="E12" s="16">
        <v>392</v>
      </c>
      <c r="F12" s="16" t="s">
        <v>71</v>
      </c>
      <c r="G12" s="16" t="s">
        <v>169</v>
      </c>
      <c r="H12" s="20">
        <v>0</v>
      </c>
      <c r="I12" s="16">
        <v>392</v>
      </c>
      <c r="J12" s="16">
        <v>6</v>
      </c>
      <c r="K12" s="16">
        <v>2</v>
      </c>
      <c r="L12" s="16">
        <v>0</v>
      </c>
      <c r="M12" s="16" t="s">
        <v>71</v>
      </c>
      <c r="N12" s="18">
        <f t="shared" si="0"/>
        <v>98</v>
      </c>
      <c r="O12" s="18">
        <f t="shared" si="1"/>
        <v>1.5</v>
      </c>
      <c r="P12" s="18">
        <f t="shared" si="2"/>
        <v>0.5</v>
      </c>
      <c r="Q12" s="19">
        <f t="shared" si="3"/>
        <v>0</v>
      </c>
    </row>
    <row r="13" spans="1:17" x14ac:dyDescent="0.2">
      <c r="A13" s="16" t="s">
        <v>51</v>
      </c>
      <c r="B13" s="16" t="s">
        <v>175</v>
      </c>
      <c r="C13" s="20">
        <v>14.92</v>
      </c>
      <c r="D13" s="20">
        <v>14.25</v>
      </c>
      <c r="E13" s="16">
        <v>397</v>
      </c>
      <c r="F13" s="16" t="s">
        <v>71</v>
      </c>
      <c r="G13" s="16" t="s">
        <v>71</v>
      </c>
      <c r="H13" s="20">
        <v>2</v>
      </c>
      <c r="I13" s="16">
        <v>397</v>
      </c>
      <c r="J13" s="16">
        <v>0</v>
      </c>
      <c r="K13" s="16">
        <v>3</v>
      </c>
      <c r="L13" s="16">
        <v>0</v>
      </c>
      <c r="M13" s="16" t="s">
        <v>71</v>
      </c>
      <c r="N13" s="29">
        <f t="shared" si="0"/>
        <v>99.25</v>
      </c>
      <c r="O13" s="29">
        <f t="shared" si="1"/>
        <v>0</v>
      </c>
      <c r="P13" s="29">
        <f t="shared" si="2"/>
        <v>0.75</v>
      </c>
      <c r="Q13" s="19">
        <f t="shared" si="3"/>
        <v>0</v>
      </c>
    </row>
    <row r="14" spans="1:17" x14ac:dyDescent="0.2">
      <c r="A14" s="16" t="s">
        <v>52</v>
      </c>
      <c r="B14" s="16" t="s">
        <v>46</v>
      </c>
      <c r="C14" s="20">
        <v>7.71</v>
      </c>
      <c r="D14" s="20">
        <v>10</v>
      </c>
      <c r="E14" s="16">
        <v>387</v>
      </c>
      <c r="F14" s="16" t="s">
        <v>71</v>
      </c>
      <c r="G14" s="16" t="s">
        <v>71</v>
      </c>
      <c r="H14" s="20">
        <v>1</v>
      </c>
      <c r="I14" s="16">
        <v>388</v>
      </c>
      <c r="J14" s="16">
        <v>6</v>
      </c>
      <c r="K14" s="16">
        <v>6</v>
      </c>
      <c r="L14" s="16">
        <v>0</v>
      </c>
      <c r="M14" s="16" t="s">
        <v>71</v>
      </c>
      <c r="N14" s="18">
        <f t="shared" si="0"/>
        <v>97</v>
      </c>
      <c r="O14" s="18">
        <f t="shared" si="1"/>
        <v>1.5</v>
      </c>
      <c r="P14" s="18">
        <f t="shared" si="2"/>
        <v>1.5</v>
      </c>
      <c r="Q14" s="19">
        <f t="shared" si="3"/>
        <v>0</v>
      </c>
    </row>
    <row r="15" spans="1:17" ht="42.75" x14ac:dyDescent="0.2">
      <c r="A15" s="16" t="s">
        <v>52</v>
      </c>
      <c r="B15" s="16" t="s">
        <v>78</v>
      </c>
      <c r="C15" s="20">
        <v>11.47</v>
      </c>
      <c r="D15" s="20">
        <v>6.88</v>
      </c>
      <c r="E15" s="16">
        <v>378</v>
      </c>
      <c r="F15" s="16" t="s">
        <v>81</v>
      </c>
      <c r="G15" s="16" t="s">
        <v>71</v>
      </c>
      <c r="H15" s="20">
        <v>1.57</v>
      </c>
      <c r="I15" s="16">
        <v>386</v>
      </c>
      <c r="J15" s="16">
        <v>8</v>
      </c>
      <c r="K15" s="16">
        <v>6</v>
      </c>
      <c r="L15" s="16">
        <v>0</v>
      </c>
      <c r="M15" s="16" t="s">
        <v>79</v>
      </c>
      <c r="N15" s="18">
        <f t="shared" si="0"/>
        <v>96.5</v>
      </c>
      <c r="O15" s="18">
        <f t="shared" si="1"/>
        <v>2</v>
      </c>
      <c r="P15" s="18">
        <f t="shared" si="2"/>
        <v>1.5</v>
      </c>
      <c r="Q15" s="19">
        <f t="shared" si="3"/>
        <v>0</v>
      </c>
    </row>
    <row r="16" spans="1:17" ht="28.5" x14ac:dyDescent="0.2">
      <c r="A16" s="16" t="s">
        <v>52</v>
      </c>
      <c r="B16" s="16" t="s">
        <v>111</v>
      </c>
      <c r="C16" s="20">
        <v>10.82</v>
      </c>
      <c r="D16" s="20">
        <v>14.72</v>
      </c>
      <c r="E16" s="16">
        <v>387</v>
      </c>
      <c r="F16" s="16" t="s">
        <v>115</v>
      </c>
      <c r="G16" s="16" t="s">
        <v>71</v>
      </c>
      <c r="H16" s="20">
        <v>1.75</v>
      </c>
      <c r="I16" s="16">
        <v>387</v>
      </c>
      <c r="J16" s="16">
        <v>9</v>
      </c>
      <c r="K16" s="16">
        <v>4</v>
      </c>
      <c r="L16" s="16">
        <v>0</v>
      </c>
      <c r="M16" s="16" t="s">
        <v>116</v>
      </c>
      <c r="N16" s="18">
        <f t="shared" si="0"/>
        <v>96.75</v>
      </c>
      <c r="O16" s="18">
        <f t="shared" si="1"/>
        <v>2.25</v>
      </c>
      <c r="P16" s="18">
        <f t="shared" si="2"/>
        <v>1</v>
      </c>
      <c r="Q16" s="19">
        <f t="shared" si="3"/>
        <v>0</v>
      </c>
    </row>
    <row r="17" spans="1:17" x14ac:dyDescent="0.2">
      <c r="A17" s="16" t="s">
        <v>52</v>
      </c>
      <c r="B17" s="16" t="s">
        <v>112</v>
      </c>
      <c r="C17" s="20">
        <v>16.850000000000001</v>
      </c>
      <c r="D17" s="20">
        <v>17.97</v>
      </c>
      <c r="E17" s="16">
        <v>363</v>
      </c>
      <c r="F17" s="16" t="s">
        <v>132</v>
      </c>
      <c r="G17" s="16" t="s">
        <v>132</v>
      </c>
      <c r="H17" s="20">
        <v>5.43</v>
      </c>
      <c r="I17" s="16">
        <v>380</v>
      </c>
      <c r="J17" s="16">
        <v>19</v>
      </c>
      <c r="K17" s="16">
        <v>1</v>
      </c>
      <c r="L17" s="16">
        <v>0</v>
      </c>
      <c r="M17" s="16" t="s">
        <v>132</v>
      </c>
      <c r="N17" s="18">
        <f t="shared" si="0"/>
        <v>95</v>
      </c>
      <c r="O17" s="18">
        <f t="shared" si="1"/>
        <v>4.75</v>
      </c>
      <c r="P17" s="18">
        <f t="shared" si="2"/>
        <v>0.25</v>
      </c>
      <c r="Q17" s="19">
        <f t="shared" si="3"/>
        <v>0</v>
      </c>
    </row>
    <row r="18" spans="1:17" x14ac:dyDescent="0.2">
      <c r="A18" s="16" t="s">
        <v>52</v>
      </c>
      <c r="B18" s="16" t="s">
        <v>148</v>
      </c>
      <c r="C18" s="20">
        <v>15</v>
      </c>
      <c r="D18" s="20">
        <v>20</v>
      </c>
      <c r="E18" s="16">
        <v>375</v>
      </c>
      <c r="F18" s="16" t="s">
        <v>71</v>
      </c>
      <c r="G18" s="16" t="s">
        <v>71</v>
      </c>
      <c r="H18" s="20">
        <v>4</v>
      </c>
      <c r="I18" s="16">
        <v>379</v>
      </c>
      <c r="J18" s="16">
        <v>17</v>
      </c>
      <c r="K18" s="16">
        <v>4</v>
      </c>
      <c r="L18" s="16">
        <v>0</v>
      </c>
      <c r="M18" s="16" t="s">
        <v>71</v>
      </c>
      <c r="N18" s="18">
        <f t="shared" si="0"/>
        <v>94.75</v>
      </c>
      <c r="O18" s="18">
        <f t="shared" si="1"/>
        <v>4.25</v>
      </c>
      <c r="P18" s="18">
        <f t="shared" si="2"/>
        <v>1</v>
      </c>
      <c r="Q18" s="19">
        <f t="shared" si="3"/>
        <v>0</v>
      </c>
    </row>
    <row r="19" spans="1:17" x14ac:dyDescent="0.2">
      <c r="A19" s="16" t="s">
        <v>52</v>
      </c>
      <c r="B19" s="16" t="s">
        <v>149</v>
      </c>
      <c r="C19" s="20">
        <v>16.78</v>
      </c>
      <c r="D19" s="20">
        <v>16.63</v>
      </c>
      <c r="E19" s="16">
        <v>387</v>
      </c>
      <c r="F19" s="16" t="s">
        <v>71</v>
      </c>
      <c r="G19" s="16" t="s">
        <v>71</v>
      </c>
      <c r="H19" s="20">
        <v>1.8</v>
      </c>
      <c r="I19" s="16">
        <v>390</v>
      </c>
      <c r="J19" s="16">
        <v>1</v>
      </c>
      <c r="K19" s="16">
        <v>9</v>
      </c>
      <c r="L19" s="16">
        <v>0</v>
      </c>
      <c r="M19" s="16" t="s">
        <v>71</v>
      </c>
      <c r="N19" s="18">
        <f t="shared" si="0"/>
        <v>97.5</v>
      </c>
      <c r="O19" s="18">
        <f t="shared" si="1"/>
        <v>0.25</v>
      </c>
      <c r="P19" s="18">
        <f t="shared" si="2"/>
        <v>2.25</v>
      </c>
      <c r="Q19" s="19">
        <f t="shared" si="3"/>
        <v>0</v>
      </c>
    </row>
    <row r="20" spans="1:17" x14ac:dyDescent="0.2">
      <c r="A20" s="16" t="s">
        <v>52</v>
      </c>
      <c r="B20" s="16" t="s">
        <v>150</v>
      </c>
      <c r="C20" s="20">
        <v>2.17</v>
      </c>
      <c r="D20" s="20">
        <v>7</v>
      </c>
      <c r="E20" s="16">
        <v>398</v>
      </c>
      <c r="F20" s="16" t="s">
        <v>71</v>
      </c>
      <c r="G20" s="16" t="s">
        <v>71</v>
      </c>
      <c r="H20" s="20">
        <v>1</v>
      </c>
      <c r="I20" s="16">
        <v>398</v>
      </c>
      <c r="J20" s="16">
        <v>2</v>
      </c>
      <c r="K20" s="16">
        <v>0</v>
      </c>
      <c r="L20" s="16">
        <v>0</v>
      </c>
      <c r="M20" s="16" t="s">
        <v>74</v>
      </c>
      <c r="N20" s="29">
        <f t="shared" si="0"/>
        <v>99.5</v>
      </c>
      <c r="O20" s="29">
        <f t="shared" si="1"/>
        <v>0.5</v>
      </c>
      <c r="P20" s="29">
        <f t="shared" si="2"/>
        <v>0</v>
      </c>
      <c r="Q20" s="19">
        <f t="shared" si="3"/>
        <v>0</v>
      </c>
    </row>
    <row r="21" spans="1:17" x14ac:dyDescent="0.2">
      <c r="A21" s="16" t="s">
        <v>52</v>
      </c>
      <c r="B21" s="16" t="s">
        <v>155</v>
      </c>
      <c r="C21" s="20">
        <v>10</v>
      </c>
      <c r="D21" s="20">
        <v>9</v>
      </c>
      <c r="E21" s="16">
        <v>376</v>
      </c>
      <c r="F21" s="16" t="s">
        <v>160</v>
      </c>
      <c r="G21" s="16" t="s">
        <v>71</v>
      </c>
      <c r="H21" s="20">
        <v>3</v>
      </c>
      <c r="I21" s="16">
        <v>390</v>
      </c>
      <c r="J21" s="16">
        <v>6</v>
      </c>
      <c r="K21" s="16">
        <v>4</v>
      </c>
      <c r="L21" s="16">
        <v>0</v>
      </c>
      <c r="M21" s="16" t="s">
        <v>71</v>
      </c>
      <c r="N21" s="18">
        <f t="shared" si="0"/>
        <v>97.5</v>
      </c>
      <c r="O21" s="18">
        <f t="shared" si="1"/>
        <v>1.5</v>
      </c>
      <c r="P21" s="18">
        <f t="shared" si="2"/>
        <v>1</v>
      </c>
      <c r="Q21" s="19">
        <f t="shared" si="3"/>
        <v>0</v>
      </c>
    </row>
    <row r="22" spans="1:17" x14ac:dyDescent="0.2">
      <c r="A22" s="16" t="s">
        <v>52</v>
      </c>
      <c r="B22" s="16" t="s">
        <v>157</v>
      </c>
      <c r="C22" s="20">
        <v>17</v>
      </c>
      <c r="D22" s="20">
        <v>12</v>
      </c>
      <c r="E22" s="16">
        <v>368</v>
      </c>
      <c r="F22" s="16" t="s">
        <v>71</v>
      </c>
      <c r="G22" s="16" t="s">
        <v>71</v>
      </c>
      <c r="H22" s="20">
        <v>6</v>
      </c>
      <c r="I22" s="16">
        <v>386</v>
      </c>
      <c r="J22" s="16">
        <v>6</v>
      </c>
      <c r="K22" s="16">
        <v>8</v>
      </c>
      <c r="L22" s="16">
        <v>0</v>
      </c>
      <c r="M22" s="16" t="s">
        <v>74</v>
      </c>
      <c r="N22" s="18">
        <f t="shared" si="0"/>
        <v>96.5</v>
      </c>
      <c r="O22" s="18">
        <f t="shared" si="1"/>
        <v>1.5</v>
      </c>
      <c r="P22" s="18">
        <f t="shared" si="2"/>
        <v>2</v>
      </c>
      <c r="Q22" s="19">
        <f t="shared" si="3"/>
        <v>0</v>
      </c>
    </row>
    <row r="23" spans="1:17" x14ac:dyDescent="0.2">
      <c r="A23" s="16" t="s">
        <v>52</v>
      </c>
      <c r="B23" s="16" t="s">
        <v>159</v>
      </c>
      <c r="C23" s="20">
        <v>12</v>
      </c>
      <c r="D23" s="20">
        <v>3.95</v>
      </c>
      <c r="E23" s="16">
        <v>354</v>
      </c>
      <c r="F23" s="16" t="s">
        <v>71</v>
      </c>
      <c r="G23" s="16" t="s">
        <v>71</v>
      </c>
      <c r="H23" s="20">
        <v>1.27</v>
      </c>
      <c r="I23" s="16">
        <v>374</v>
      </c>
      <c r="J23" s="16">
        <v>0</v>
      </c>
      <c r="K23" s="16">
        <v>26</v>
      </c>
      <c r="L23" s="16">
        <v>0</v>
      </c>
      <c r="M23" s="16" t="s">
        <v>71</v>
      </c>
      <c r="N23" s="18">
        <f t="shared" si="0"/>
        <v>93.5</v>
      </c>
      <c r="O23" s="18">
        <f t="shared" si="1"/>
        <v>0</v>
      </c>
      <c r="P23" s="18">
        <f t="shared" si="2"/>
        <v>6.5</v>
      </c>
      <c r="Q23" s="19">
        <f t="shared" si="3"/>
        <v>0</v>
      </c>
    </row>
    <row r="24" spans="1:17" ht="28.5" x14ac:dyDescent="0.2">
      <c r="A24" s="16" t="s">
        <v>52</v>
      </c>
      <c r="B24" s="16" t="s">
        <v>163</v>
      </c>
      <c r="C24" s="20">
        <v>10</v>
      </c>
      <c r="D24" s="20">
        <v>8</v>
      </c>
      <c r="E24" s="16">
        <v>396</v>
      </c>
      <c r="F24" s="16" t="s">
        <v>71</v>
      </c>
      <c r="G24" s="16" t="s">
        <v>169</v>
      </c>
      <c r="H24" s="20">
        <v>0</v>
      </c>
      <c r="I24" s="16">
        <v>396</v>
      </c>
      <c r="J24" s="16">
        <v>4</v>
      </c>
      <c r="K24" s="16">
        <v>0</v>
      </c>
      <c r="L24" s="16">
        <v>0</v>
      </c>
      <c r="M24" s="16" t="s">
        <v>71</v>
      </c>
      <c r="N24" s="18">
        <f t="shared" si="0"/>
        <v>99</v>
      </c>
      <c r="O24" s="18">
        <f t="shared" si="1"/>
        <v>1</v>
      </c>
      <c r="P24" s="18">
        <f t="shared" si="2"/>
        <v>0</v>
      </c>
      <c r="Q24" s="19">
        <f t="shared" si="3"/>
        <v>0</v>
      </c>
    </row>
    <row r="25" spans="1:17" ht="28.5" x14ac:dyDescent="0.2">
      <c r="A25" s="16" t="s">
        <v>52</v>
      </c>
      <c r="B25" s="16" t="s">
        <v>175</v>
      </c>
      <c r="C25" s="20">
        <v>7.75</v>
      </c>
      <c r="D25" s="20">
        <v>11</v>
      </c>
      <c r="E25" s="16">
        <v>387</v>
      </c>
      <c r="F25" s="16" t="s">
        <v>71</v>
      </c>
      <c r="G25" s="16" t="s">
        <v>71</v>
      </c>
      <c r="H25" s="20">
        <v>2</v>
      </c>
      <c r="I25" s="16">
        <v>388</v>
      </c>
      <c r="J25" s="16">
        <v>10</v>
      </c>
      <c r="K25" s="16">
        <v>2</v>
      </c>
      <c r="L25" s="16">
        <v>0</v>
      </c>
      <c r="M25" s="16" t="s">
        <v>176</v>
      </c>
      <c r="N25" s="18">
        <f t="shared" si="0"/>
        <v>97</v>
      </c>
      <c r="O25" s="18">
        <f t="shared" si="1"/>
        <v>2.5</v>
      </c>
      <c r="P25" s="18">
        <f t="shared" si="2"/>
        <v>0.5</v>
      </c>
      <c r="Q25" s="19">
        <f t="shared" si="3"/>
        <v>0</v>
      </c>
    </row>
    <row r="26" spans="1:17" x14ac:dyDescent="0.2">
      <c r="A26" s="16" t="s">
        <v>53</v>
      </c>
      <c r="B26" s="16" t="s">
        <v>46</v>
      </c>
      <c r="C26" s="20">
        <v>11.43</v>
      </c>
      <c r="D26" s="20">
        <v>6</v>
      </c>
      <c r="E26" s="16">
        <v>385</v>
      </c>
      <c r="F26" s="16" t="s">
        <v>71</v>
      </c>
      <c r="G26" s="16" t="s">
        <v>71</v>
      </c>
      <c r="H26" s="20">
        <v>1</v>
      </c>
      <c r="I26" s="16">
        <v>390</v>
      </c>
      <c r="J26" s="16">
        <v>1</v>
      </c>
      <c r="K26" s="16">
        <v>9</v>
      </c>
      <c r="L26" s="16">
        <v>0</v>
      </c>
      <c r="M26" s="16" t="s">
        <v>71</v>
      </c>
      <c r="N26" s="18">
        <f t="shared" si="0"/>
        <v>97.5</v>
      </c>
      <c r="O26" s="18">
        <f t="shared" si="1"/>
        <v>0.25</v>
      </c>
      <c r="P26" s="18">
        <f t="shared" si="2"/>
        <v>2.25</v>
      </c>
      <c r="Q26" s="19">
        <f t="shared" si="3"/>
        <v>0</v>
      </c>
    </row>
    <row r="27" spans="1:17" ht="28.5" x14ac:dyDescent="0.2">
      <c r="A27" s="16" t="s">
        <v>53</v>
      </c>
      <c r="B27" s="16" t="s">
        <v>78</v>
      </c>
      <c r="C27" s="20">
        <v>4.97</v>
      </c>
      <c r="D27" s="20">
        <v>6.33</v>
      </c>
      <c r="E27" s="16">
        <v>383</v>
      </c>
      <c r="F27" s="16" t="s">
        <v>82</v>
      </c>
      <c r="G27" s="16" t="s">
        <v>71</v>
      </c>
      <c r="H27" s="20">
        <v>1.52</v>
      </c>
      <c r="I27" s="16">
        <v>384</v>
      </c>
      <c r="J27" s="16">
        <v>7</v>
      </c>
      <c r="K27" s="16">
        <v>9</v>
      </c>
      <c r="L27" s="16">
        <v>0</v>
      </c>
      <c r="M27" s="16" t="s">
        <v>79</v>
      </c>
      <c r="N27" s="18">
        <f t="shared" si="0"/>
        <v>96</v>
      </c>
      <c r="O27" s="18">
        <f t="shared" si="1"/>
        <v>1.75</v>
      </c>
      <c r="P27" s="18">
        <f t="shared" si="2"/>
        <v>2.25</v>
      </c>
      <c r="Q27" s="19">
        <f t="shared" si="3"/>
        <v>0</v>
      </c>
    </row>
    <row r="28" spans="1:17" ht="28.5" x14ac:dyDescent="0.2">
      <c r="A28" s="16" t="s">
        <v>53</v>
      </c>
      <c r="B28" s="16" t="s">
        <v>111</v>
      </c>
      <c r="C28" s="20">
        <v>4.4800000000000004</v>
      </c>
      <c r="D28" s="20">
        <v>10.45</v>
      </c>
      <c r="E28" s="16">
        <v>387</v>
      </c>
      <c r="F28" s="16" t="s">
        <v>113</v>
      </c>
      <c r="G28" s="16" t="s">
        <v>71</v>
      </c>
      <c r="H28" s="20">
        <v>1.8</v>
      </c>
      <c r="I28" s="16">
        <v>390</v>
      </c>
      <c r="J28" s="16">
        <v>2</v>
      </c>
      <c r="K28" s="16">
        <v>8</v>
      </c>
      <c r="L28" s="16">
        <v>0</v>
      </c>
      <c r="M28" s="16" t="s">
        <v>115</v>
      </c>
      <c r="N28" s="18">
        <f t="shared" si="0"/>
        <v>97.5</v>
      </c>
      <c r="O28" s="18">
        <f t="shared" si="1"/>
        <v>0.5</v>
      </c>
      <c r="P28" s="18">
        <f t="shared" si="2"/>
        <v>2</v>
      </c>
      <c r="Q28" s="19">
        <f t="shared" si="3"/>
        <v>0</v>
      </c>
    </row>
    <row r="29" spans="1:17" x14ac:dyDescent="0.2">
      <c r="A29" s="16" t="s">
        <v>53</v>
      </c>
      <c r="B29" s="16" t="s">
        <v>112</v>
      </c>
      <c r="C29" s="20">
        <v>6.85</v>
      </c>
      <c r="D29" s="20">
        <v>28.83</v>
      </c>
      <c r="E29" s="16">
        <v>311</v>
      </c>
      <c r="F29" s="16" t="s">
        <v>132</v>
      </c>
      <c r="G29" s="16" t="s">
        <v>132</v>
      </c>
      <c r="H29" s="20">
        <v>6.3</v>
      </c>
      <c r="I29" s="16">
        <v>352</v>
      </c>
      <c r="J29" s="16">
        <v>39</v>
      </c>
      <c r="K29" s="16">
        <v>9</v>
      </c>
      <c r="L29" s="16">
        <v>0</v>
      </c>
      <c r="M29" s="16" t="s">
        <v>132</v>
      </c>
      <c r="N29" s="18">
        <f t="shared" si="0"/>
        <v>88</v>
      </c>
      <c r="O29" s="18">
        <f t="shared" si="1"/>
        <v>9.75</v>
      </c>
      <c r="P29" s="18">
        <f t="shared" si="2"/>
        <v>2.25</v>
      </c>
      <c r="Q29" s="19">
        <f t="shared" si="3"/>
        <v>0</v>
      </c>
    </row>
    <row r="30" spans="1:17" ht="28.5" x14ac:dyDescent="0.2">
      <c r="A30" s="16" t="s">
        <v>53</v>
      </c>
      <c r="B30" s="16" t="s">
        <v>148</v>
      </c>
      <c r="C30" s="20">
        <v>10</v>
      </c>
      <c r="D30" s="20">
        <v>20</v>
      </c>
      <c r="E30" s="16">
        <v>315</v>
      </c>
      <c r="F30" s="16" t="s">
        <v>71</v>
      </c>
      <c r="G30" s="16" t="s">
        <v>71</v>
      </c>
      <c r="H30" s="20">
        <v>3.5</v>
      </c>
      <c r="I30" s="16">
        <v>348</v>
      </c>
      <c r="J30" s="16">
        <v>45</v>
      </c>
      <c r="K30" s="16">
        <v>7</v>
      </c>
      <c r="L30" s="16">
        <v>0</v>
      </c>
      <c r="M30" s="16" t="s">
        <v>151</v>
      </c>
      <c r="N30" s="18">
        <f t="shared" si="0"/>
        <v>87</v>
      </c>
      <c r="O30" s="18">
        <f t="shared" si="1"/>
        <v>11.25</v>
      </c>
      <c r="P30" s="18">
        <f t="shared" si="2"/>
        <v>1.75</v>
      </c>
      <c r="Q30" s="19">
        <f t="shared" si="3"/>
        <v>0</v>
      </c>
    </row>
    <row r="31" spans="1:17" x14ac:dyDescent="0.2">
      <c r="A31" s="16" t="s">
        <v>53</v>
      </c>
      <c r="B31" s="16" t="s">
        <v>149</v>
      </c>
      <c r="C31" s="20">
        <v>17.03</v>
      </c>
      <c r="D31" s="20">
        <v>20.58</v>
      </c>
      <c r="E31" s="16">
        <v>395</v>
      </c>
      <c r="F31" s="16" t="s">
        <v>71</v>
      </c>
      <c r="G31" s="16" t="s">
        <v>71</v>
      </c>
      <c r="H31" s="20">
        <v>1.1200000000000001</v>
      </c>
      <c r="I31" s="16">
        <v>396</v>
      </c>
      <c r="J31" s="16">
        <v>2</v>
      </c>
      <c r="K31" s="16">
        <v>2</v>
      </c>
      <c r="L31" s="16">
        <v>0</v>
      </c>
      <c r="M31" s="16" t="s">
        <v>71</v>
      </c>
      <c r="N31" s="29">
        <f t="shared" si="0"/>
        <v>99</v>
      </c>
      <c r="O31" s="29">
        <f t="shared" si="1"/>
        <v>0.5</v>
      </c>
      <c r="P31" s="29">
        <f t="shared" si="2"/>
        <v>0.5</v>
      </c>
      <c r="Q31" s="19">
        <f t="shared" si="3"/>
        <v>0</v>
      </c>
    </row>
    <row r="32" spans="1:17" x14ac:dyDescent="0.2">
      <c r="A32" s="16" t="s">
        <v>53</v>
      </c>
      <c r="B32" s="16" t="s">
        <v>150</v>
      </c>
      <c r="C32" s="20">
        <v>2.5</v>
      </c>
      <c r="D32" s="20">
        <v>5</v>
      </c>
      <c r="E32" s="16">
        <v>395</v>
      </c>
      <c r="F32" s="16" t="s">
        <v>71</v>
      </c>
      <c r="G32" s="16" t="s">
        <v>71</v>
      </c>
      <c r="H32" s="20">
        <v>2</v>
      </c>
      <c r="I32" s="16">
        <v>395</v>
      </c>
      <c r="J32" s="16">
        <v>1</v>
      </c>
      <c r="K32" s="16">
        <v>4</v>
      </c>
      <c r="L32" s="16">
        <v>0</v>
      </c>
      <c r="M32" s="16" t="s">
        <v>74</v>
      </c>
      <c r="N32" s="18">
        <f t="shared" si="0"/>
        <v>98.75</v>
      </c>
      <c r="O32" s="18">
        <f t="shared" si="1"/>
        <v>0.25</v>
      </c>
      <c r="P32" s="18">
        <f t="shared" si="2"/>
        <v>1</v>
      </c>
      <c r="Q32" s="19">
        <f t="shared" si="3"/>
        <v>0</v>
      </c>
    </row>
    <row r="33" spans="1:18" x14ac:dyDescent="0.2">
      <c r="A33" s="16" t="s">
        <v>53</v>
      </c>
      <c r="B33" s="16" t="s">
        <v>155</v>
      </c>
      <c r="C33" s="20">
        <v>6</v>
      </c>
      <c r="D33" s="20">
        <v>6</v>
      </c>
      <c r="E33" s="16">
        <v>388</v>
      </c>
      <c r="F33" s="16" t="s">
        <v>160</v>
      </c>
      <c r="G33" s="16" t="s">
        <v>71</v>
      </c>
      <c r="H33" s="20">
        <v>2</v>
      </c>
      <c r="I33" s="16">
        <v>388</v>
      </c>
      <c r="J33" s="16">
        <v>2</v>
      </c>
      <c r="K33" s="16">
        <v>10</v>
      </c>
      <c r="L33" s="16">
        <v>0</v>
      </c>
      <c r="M33" s="16" t="s">
        <v>71</v>
      </c>
      <c r="N33" s="18">
        <f t="shared" si="0"/>
        <v>97</v>
      </c>
      <c r="O33" s="18">
        <f t="shared" si="1"/>
        <v>0.5</v>
      </c>
      <c r="P33" s="18">
        <f t="shared" si="2"/>
        <v>2.5</v>
      </c>
      <c r="Q33" s="19">
        <f t="shared" si="3"/>
        <v>0</v>
      </c>
    </row>
    <row r="34" spans="1:18" x14ac:dyDescent="0.2">
      <c r="A34" s="16" t="s">
        <v>53</v>
      </c>
      <c r="B34" s="16" t="s">
        <v>157</v>
      </c>
      <c r="C34" s="20">
        <v>15</v>
      </c>
      <c r="D34" s="20">
        <v>10</v>
      </c>
      <c r="E34" s="16">
        <v>390</v>
      </c>
      <c r="F34" s="16" t="s">
        <v>71</v>
      </c>
      <c r="G34" s="16" t="s">
        <v>71</v>
      </c>
      <c r="H34" s="20">
        <v>2</v>
      </c>
      <c r="I34" s="16">
        <v>392</v>
      </c>
      <c r="J34" s="16">
        <v>2</v>
      </c>
      <c r="K34" s="16">
        <v>6</v>
      </c>
      <c r="L34" s="16">
        <v>0</v>
      </c>
      <c r="M34" s="16" t="s">
        <v>71</v>
      </c>
      <c r="N34" s="18">
        <f t="shared" si="0"/>
        <v>98</v>
      </c>
      <c r="O34" s="18">
        <f t="shared" si="1"/>
        <v>0.5</v>
      </c>
      <c r="P34" s="18">
        <f t="shared" si="2"/>
        <v>1.5</v>
      </c>
      <c r="Q34" s="19">
        <f t="shared" si="3"/>
        <v>0</v>
      </c>
    </row>
    <row r="35" spans="1:18" ht="28.5" x14ac:dyDescent="0.2">
      <c r="A35" s="16" t="s">
        <v>53</v>
      </c>
      <c r="B35" s="16" t="s">
        <v>159</v>
      </c>
      <c r="C35" s="20">
        <v>12</v>
      </c>
      <c r="D35" s="20">
        <v>2.72</v>
      </c>
      <c r="E35" s="16">
        <v>386</v>
      </c>
      <c r="F35" s="16" t="s">
        <v>71</v>
      </c>
      <c r="G35" s="16" t="s">
        <v>169</v>
      </c>
      <c r="H35" s="20">
        <v>0</v>
      </c>
      <c r="I35" s="16">
        <v>386</v>
      </c>
      <c r="J35" s="16">
        <v>0</v>
      </c>
      <c r="K35" s="16">
        <v>14</v>
      </c>
      <c r="L35" s="16">
        <v>0</v>
      </c>
      <c r="M35" s="16" t="s">
        <v>71</v>
      </c>
      <c r="N35" s="18">
        <f t="shared" si="0"/>
        <v>96.5</v>
      </c>
      <c r="O35" s="18">
        <f t="shared" si="1"/>
        <v>0</v>
      </c>
      <c r="P35" s="18">
        <f t="shared" si="2"/>
        <v>3.5</v>
      </c>
      <c r="Q35" s="19">
        <f t="shared" si="3"/>
        <v>0</v>
      </c>
    </row>
    <row r="36" spans="1:18" ht="28.5" x14ac:dyDescent="0.2">
      <c r="A36" s="16" t="s">
        <v>53</v>
      </c>
      <c r="B36" s="16" t="s">
        <v>163</v>
      </c>
      <c r="C36" s="20">
        <v>8</v>
      </c>
      <c r="D36" s="20">
        <v>8</v>
      </c>
      <c r="E36" s="16">
        <v>396</v>
      </c>
      <c r="F36" s="16" t="s">
        <v>71</v>
      </c>
      <c r="G36" s="16" t="s">
        <v>169</v>
      </c>
      <c r="H36" s="20">
        <v>0</v>
      </c>
      <c r="I36" s="16">
        <v>396</v>
      </c>
      <c r="J36" s="16">
        <v>2</v>
      </c>
      <c r="K36" s="16">
        <v>2</v>
      </c>
      <c r="L36" s="16">
        <v>0</v>
      </c>
      <c r="M36" s="16" t="s">
        <v>71</v>
      </c>
      <c r="N36" s="29">
        <f t="shared" si="0"/>
        <v>99</v>
      </c>
      <c r="O36" s="29">
        <f t="shared" si="1"/>
        <v>0.5</v>
      </c>
      <c r="P36" s="29">
        <f t="shared" si="2"/>
        <v>0.5</v>
      </c>
      <c r="Q36" s="19">
        <f t="shared" si="3"/>
        <v>0</v>
      </c>
    </row>
    <row r="37" spans="1:18" ht="28.5" x14ac:dyDescent="0.2">
      <c r="A37" s="16" t="s">
        <v>53</v>
      </c>
      <c r="B37" s="16" t="s">
        <v>175</v>
      </c>
      <c r="C37" s="20">
        <v>12.58</v>
      </c>
      <c r="D37" s="20">
        <v>7.58</v>
      </c>
      <c r="E37" s="16">
        <v>387</v>
      </c>
      <c r="F37" s="16" t="s">
        <v>71</v>
      </c>
      <c r="G37" s="16" t="s">
        <v>71</v>
      </c>
      <c r="H37" s="20">
        <v>3.67</v>
      </c>
      <c r="I37" s="16">
        <v>388</v>
      </c>
      <c r="J37" s="16">
        <v>2</v>
      </c>
      <c r="K37" s="16">
        <v>10</v>
      </c>
      <c r="L37" s="16">
        <v>0</v>
      </c>
      <c r="M37" s="16" t="s">
        <v>176</v>
      </c>
      <c r="N37" s="18">
        <f t="shared" si="0"/>
        <v>97</v>
      </c>
      <c r="O37" s="18">
        <f t="shared" si="1"/>
        <v>0.5</v>
      </c>
      <c r="P37" s="18">
        <f t="shared" si="2"/>
        <v>2.5</v>
      </c>
      <c r="Q37" s="19">
        <f t="shared" si="3"/>
        <v>0</v>
      </c>
    </row>
    <row r="38" spans="1:18" s="24" customFormat="1" x14ac:dyDescent="0.2">
      <c r="A38" s="21" t="s">
        <v>177</v>
      </c>
      <c r="B38" s="21"/>
      <c r="C38" s="22">
        <f>AVERAGE(C2:C37)</f>
        <v>10.155833333333335</v>
      </c>
      <c r="D38" s="22">
        <f>AVERAGE(D2:D37)</f>
        <v>12.112777777777776</v>
      </c>
      <c r="E38" s="22">
        <f>AVERAGE(E2:E37)</f>
        <v>374.13888888888891</v>
      </c>
      <c r="F38" s="21"/>
      <c r="G38" s="21"/>
      <c r="H38" s="22">
        <f>AVERAGE(H2:H37)</f>
        <v>2.3025000000000002</v>
      </c>
      <c r="I38" s="22">
        <f>AVERAGE(I2:I37)</f>
        <v>381.38888888888891</v>
      </c>
      <c r="J38" s="22">
        <f>AVERAGE(J2:J37)</f>
        <v>11.222222222222221</v>
      </c>
      <c r="K38" s="22">
        <f>AVERAGE(K2:K37)</f>
        <v>7.416666666666667</v>
      </c>
      <c r="L38" s="22">
        <f>AVERAGE(L2:L37)</f>
        <v>0</v>
      </c>
      <c r="M38" s="21"/>
      <c r="N38" s="23">
        <f>AVERAGE(N2:N37)</f>
        <v>95.347222222222229</v>
      </c>
      <c r="O38" s="23">
        <f>AVERAGE(O2:O37)</f>
        <v>2.8055555555555554</v>
      </c>
      <c r="P38" s="23">
        <f>AVERAGE(P2:P37)</f>
        <v>1.8541666666666667</v>
      </c>
      <c r="Q38" s="23">
        <f>AVERAGE(Q2:Q37)</f>
        <v>0</v>
      </c>
    </row>
    <row r="39" spans="1:18" s="24" customFormat="1" x14ac:dyDescent="0.2">
      <c r="A39" s="21" t="s">
        <v>178</v>
      </c>
      <c r="B39" s="21"/>
      <c r="C39" s="22">
        <f>STDEV(C2:C37)</f>
        <v>4.4495877016062622</v>
      </c>
      <c r="D39" s="22">
        <f>STDEV(D2:D37)</f>
        <v>6.7170676472533613</v>
      </c>
      <c r="E39" s="22">
        <f>STDEV(E2:E37)</f>
        <v>30.80552156237837</v>
      </c>
      <c r="F39" s="21"/>
      <c r="G39" s="21"/>
      <c r="H39" s="22">
        <f>STDEV(H2:H37)</f>
        <v>2.1744849964991708</v>
      </c>
      <c r="I39" s="22">
        <f>STDEV(I2:I38)</f>
        <v>19.713613144471427</v>
      </c>
      <c r="J39" s="22">
        <f>STDEV(J2:J38)</f>
        <v>19.347855337810429</v>
      </c>
      <c r="K39" s="22">
        <f>STDEV(K2:K38)</f>
        <v>5.6929537344178565</v>
      </c>
      <c r="L39" s="22">
        <f>STDEV(L2:L38)</f>
        <v>0</v>
      </c>
      <c r="M39" s="21"/>
      <c r="N39" s="23">
        <f>STDEV(N2:N37)</f>
        <v>4.9983132075366106</v>
      </c>
      <c r="O39" s="23">
        <f>STDEV(O2:O37)</f>
        <v>4.9055766775866969</v>
      </c>
      <c r="P39" s="23">
        <f>STDEV(P2:P37)</f>
        <v>1.4434272211847547</v>
      </c>
      <c r="Q39" s="23">
        <f>STDEV(Q2:Q37)</f>
        <v>0</v>
      </c>
    </row>
    <row r="40" spans="1:18" s="24" customFormat="1" x14ac:dyDescent="0.2">
      <c r="A40" s="25" t="s">
        <v>179</v>
      </c>
      <c r="B40" s="21"/>
      <c r="C40" s="22">
        <f>C38+C39</f>
        <v>14.605421034939598</v>
      </c>
      <c r="D40" s="22">
        <f>D38+D39</f>
        <v>18.829845425031138</v>
      </c>
      <c r="E40" s="22">
        <f>E38+E39</f>
        <v>404.94441045126729</v>
      </c>
      <c r="F40" s="21"/>
      <c r="G40" s="21"/>
      <c r="H40" s="22">
        <f>H38+H39</f>
        <v>4.476984996499171</v>
      </c>
      <c r="I40" s="22">
        <f>I38+I39</f>
        <v>401.10250203336034</v>
      </c>
      <c r="J40" s="22">
        <f>J38+J39</f>
        <v>30.570077560032651</v>
      </c>
      <c r="K40" s="22">
        <f>K38+K39</f>
        <v>13.109620401084523</v>
      </c>
      <c r="L40" s="22">
        <f>L38+L39</f>
        <v>0</v>
      </c>
      <c r="M40" s="21"/>
      <c r="N40" s="23">
        <f>N38+N39</f>
        <v>100.34553542975884</v>
      </c>
      <c r="O40" s="23">
        <f>O38+O39</f>
        <v>7.7111322331422523</v>
      </c>
      <c r="P40" s="23">
        <f>P38+P39</f>
        <v>3.2975938878514217</v>
      </c>
      <c r="Q40" s="23">
        <f>Q38+Q39</f>
        <v>0</v>
      </c>
    </row>
    <row r="41" spans="1:18" s="24" customFormat="1" x14ac:dyDescent="0.2">
      <c r="A41" s="25" t="s">
        <v>180</v>
      </c>
      <c r="B41" s="21"/>
      <c r="C41" s="22">
        <f>C38-C39</f>
        <v>5.7062456317270733</v>
      </c>
      <c r="D41" s="22">
        <f>D38-D39</f>
        <v>5.3957101305244146</v>
      </c>
      <c r="E41" s="22">
        <f>E38-E39</f>
        <v>343.33336732651054</v>
      </c>
      <c r="F41" s="21"/>
      <c r="G41" s="21"/>
      <c r="H41" s="22">
        <f>H38-H39</f>
        <v>0.12801500350082939</v>
      </c>
      <c r="I41" s="22">
        <f>I38-I39</f>
        <v>361.67527574441749</v>
      </c>
      <c r="J41" s="22">
        <f>J38-J39</f>
        <v>-8.125633115588208</v>
      </c>
      <c r="K41" s="22">
        <f>K38-K39</f>
        <v>1.7237129322488105</v>
      </c>
      <c r="L41" s="22">
        <f>L38-L39</f>
        <v>0</v>
      </c>
      <c r="M41" s="21"/>
      <c r="N41" s="23">
        <f>N38-N39</f>
        <v>90.348909014685617</v>
      </c>
      <c r="O41" s="23">
        <f>O38-O39</f>
        <v>-2.1000211220311416</v>
      </c>
      <c r="P41" s="23">
        <f>P38-P39</f>
        <v>0.41073944548191199</v>
      </c>
      <c r="Q41" s="23">
        <f>Q38-Q39</f>
        <v>0</v>
      </c>
    </row>
    <row r="42" spans="1:18" s="24" customFormat="1" x14ac:dyDescent="0.2">
      <c r="A42" s="25" t="s">
        <v>181</v>
      </c>
      <c r="B42" s="21"/>
      <c r="C42" s="22">
        <f>C38+(C39*2)</f>
        <v>19.055008736545858</v>
      </c>
      <c r="D42" s="22">
        <f>D38+(D39*2)</f>
        <v>25.546913072284497</v>
      </c>
      <c r="E42" s="22">
        <f>E38+(E39*2)</f>
        <v>435.74993201364566</v>
      </c>
      <c r="F42" s="21"/>
      <c r="G42" s="21"/>
      <c r="H42" s="22">
        <f>H38+(H39*2)</f>
        <v>6.6514699929983419</v>
      </c>
      <c r="I42" s="22">
        <f>I38+(I39*2)</f>
        <v>420.81611517783176</v>
      </c>
      <c r="J42" s="22">
        <f>J38+(J39*2)</f>
        <v>49.91793289784308</v>
      </c>
      <c r="K42" s="22">
        <f>K38+(K39*2)</f>
        <v>18.802574135502379</v>
      </c>
      <c r="L42" s="22">
        <f>L38+(L39*2)</f>
        <v>0</v>
      </c>
      <c r="M42" s="21"/>
      <c r="N42" s="22">
        <f>N38+(N39*2)</f>
        <v>105.34384863729545</v>
      </c>
      <c r="O42" s="22">
        <f>O38+(O39*2)</f>
        <v>12.616708910728949</v>
      </c>
      <c r="P42" s="22">
        <f>P38+(P39*2)</f>
        <v>4.7410211090361765</v>
      </c>
      <c r="Q42" s="22">
        <f>Q38+(Q39*2)</f>
        <v>0</v>
      </c>
      <c r="R42" s="22"/>
    </row>
    <row r="43" spans="1:18" s="24" customFormat="1" x14ac:dyDescent="0.2">
      <c r="A43" s="25" t="s">
        <v>182</v>
      </c>
      <c r="B43" s="21"/>
      <c r="C43" s="22">
        <f>C38-(C39*2)</f>
        <v>1.2566579301208112</v>
      </c>
      <c r="D43" s="22">
        <f>D38-(D39*2)</f>
        <v>-1.3213575167289466</v>
      </c>
      <c r="E43" s="22">
        <f>E38-(E39*2)</f>
        <v>312.52784576413217</v>
      </c>
      <c r="F43" s="21"/>
      <c r="G43" s="21"/>
      <c r="H43" s="22">
        <f>H38-(H39*2)</f>
        <v>-2.0464699929983414</v>
      </c>
      <c r="I43" s="22">
        <f>I38-(I39*2)</f>
        <v>341.96166259994607</v>
      </c>
      <c r="J43" s="22">
        <f>J38-(J39*2)</f>
        <v>-27.473488453398637</v>
      </c>
      <c r="K43" s="22">
        <f>K38-(K39*2)</f>
        <v>-3.969240802169046</v>
      </c>
      <c r="L43" s="22">
        <f>L38-(L39*2)</f>
        <v>0</v>
      </c>
      <c r="M43" s="21"/>
      <c r="N43" s="22">
        <f>N38-(N39*2)</f>
        <v>85.350595807149006</v>
      </c>
      <c r="O43" s="22">
        <f>O38-(O39*2)</f>
        <v>-7.0055977996178385</v>
      </c>
      <c r="P43" s="22">
        <f>P38-(P39*2)</f>
        <v>-1.0326877757028428</v>
      </c>
      <c r="Q43" s="22">
        <f>Q38-(Q39*2)</f>
        <v>0</v>
      </c>
    </row>
  </sheetData>
  <autoFilter ref="A1:R43" xr:uid="{77394691-0FE2-4412-A34E-84FF61665ADD}">
    <sortState xmlns:xlrd2="http://schemas.microsoft.com/office/spreadsheetml/2017/richdata2" ref="A2:R37">
      <sortCondition ref="A1:A43"/>
    </sortState>
  </autoFilter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213D-E124-49A2-90B2-35B9799B0F63}">
  <dimension ref="A3:O16"/>
  <sheetViews>
    <sheetView topLeftCell="E1" workbookViewId="0">
      <selection activeCell="G4" sqref="G4:O4"/>
    </sheetView>
  </sheetViews>
  <sheetFormatPr defaultRowHeight="15" x14ac:dyDescent="0.25"/>
  <cols>
    <col min="1" max="1" width="22.5703125" bestFit="1" customWidth="1"/>
    <col min="2" max="2" width="35" bestFit="1" customWidth="1"/>
    <col min="3" max="3" width="36.28515625" bestFit="1" customWidth="1"/>
    <col min="4" max="4" width="38.28515625" bestFit="1" customWidth="1"/>
    <col min="5" max="5" width="11.28515625" bestFit="1" customWidth="1"/>
    <col min="6" max="6" width="13.5703125" bestFit="1" customWidth="1"/>
    <col min="7" max="7" width="14.140625" bestFit="1" customWidth="1"/>
    <col min="8" max="8" width="16.5703125" bestFit="1" customWidth="1"/>
    <col min="9" max="9" width="13.5703125" bestFit="1" customWidth="1"/>
    <col min="10" max="10" width="14.140625" bestFit="1" customWidth="1"/>
    <col min="11" max="11" width="31" bestFit="1" customWidth="1"/>
    <col min="12" max="12" width="10" bestFit="1" customWidth="1"/>
    <col min="13" max="13" width="9.7109375" bestFit="1" customWidth="1"/>
    <col min="14" max="14" width="10" bestFit="1" customWidth="1"/>
    <col min="15" max="15" width="9.7109375" bestFit="1" customWidth="1"/>
    <col min="16" max="24" width="15.42578125" bestFit="1" customWidth="1"/>
    <col min="25" max="25" width="18.5703125" bestFit="1" customWidth="1"/>
    <col min="26" max="37" width="16" bestFit="1" customWidth="1"/>
    <col min="38" max="38" width="19.140625" bestFit="1" customWidth="1"/>
    <col min="39" max="50" width="52.140625" bestFit="1" customWidth="1"/>
    <col min="51" max="51" width="21.7109375" bestFit="1" customWidth="1"/>
    <col min="52" max="63" width="15.42578125" bestFit="1" customWidth="1"/>
    <col min="64" max="64" width="18.5703125" bestFit="1" customWidth="1"/>
    <col min="65" max="76" width="16" bestFit="1" customWidth="1"/>
    <col min="77" max="77" width="19.140625" bestFit="1" customWidth="1"/>
    <col min="78" max="89" width="25" bestFit="1" customWidth="1"/>
    <col min="90" max="90" width="21.7109375" bestFit="1" customWidth="1"/>
    <col min="91" max="102" width="15.42578125" bestFit="1" customWidth="1"/>
    <col min="103" max="103" width="18.5703125" bestFit="1" customWidth="1"/>
    <col min="104" max="115" width="16" bestFit="1" customWidth="1"/>
    <col min="116" max="116" width="19.140625" bestFit="1" customWidth="1"/>
    <col min="117" max="117" width="56.7109375" bestFit="1" customWidth="1"/>
    <col min="118" max="118" width="57.140625" bestFit="1" customWidth="1"/>
    <col min="119" max="119" width="30.140625" bestFit="1" customWidth="1"/>
  </cols>
  <sheetData>
    <row r="3" spans="1:15" x14ac:dyDescent="0.25">
      <c r="A3" s="26" t="s">
        <v>183</v>
      </c>
      <c r="B3" t="s">
        <v>190</v>
      </c>
      <c r="C3" t="s">
        <v>191</v>
      </c>
      <c r="D3" t="s">
        <v>192</v>
      </c>
    </row>
    <row r="4" spans="1:15" x14ac:dyDescent="0.25">
      <c r="A4" s="27" t="s">
        <v>51</v>
      </c>
      <c r="B4">
        <v>9.7683333333333326</v>
      </c>
      <c r="C4">
        <v>13.951666666666668</v>
      </c>
      <c r="D4">
        <v>2.4300000000000002</v>
      </c>
      <c r="G4" t="s">
        <v>50</v>
      </c>
      <c r="H4" t="s">
        <v>51</v>
      </c>
      <c r="I4" t="s">
        <v>52</v>
      </c>
      <c r="J4" t="s">
        <v>53</v>
      </c>
      <c r="K4" t="s">
        <v>185</v>
      </c>
      <c r="L4" s="30" t="s">
        <v>186</v>
      </c>
      <c r="M4" s="30" t="s">
        <v>187</v>
      </c>
      <c r="N4" s="30" t="s">
        <v>188</v>
      </c>
      <c r="O4" s="30" t="s">
        <v>189</v>
      </c>
    </row>
    <row r="5" spans="1:15" x14ac:dyDescent="0.25">
      <c r="A5" s="27" t="s">
        <v>52</v>
      </c>
      <c r="B5">
        <v>11.4625</v>
      </c>
      <c r="C5">
        <v>11.429166666666665</v>
      </c>
      <c r="D5">
        <v>2.4016666666666668</v>
      </c>
      <c r="G5" t="s">
        <v>163</v>
      </c>
      <c r="H5" s="28">
        <v>98</v>
      </c>
      <c r="I5" s="28">
        <v>99</v>
      </c>
      <c r="J5" s="28">
        <v>99</v>
      </c>
      <c r="K5" s="28">
        <v>95.347222222222229</v>
      </c>
      <c r="L5" s="28">
        <v>100.34553542975884</v>
      </c>
      <c r="M5" s="28">
        <v>90.348909014685617</v>
      </c>
      <c r="N5" s="28">
        <v>105.34384863729545</v>
      </c>
      <c r="O5" s="28">
        <v>85.350595807149006</v>
      </c>
    </row>
    <row r="6" spans="1:15" x14ac:dyDescent="0.25">
      <c r="A6" s="27" t="s">
        <v>53</v>
      </c>
      <c r="B6">
        <v>9.2366666666666664</v>
      </c>
      <c r="C6">
        <v>10.957500000000001</v>
      </c>
      <c r="D6">
        <v>2.0758333333333336</v>
      </c>
      <c r="G6" t="s">
        <v>149</v>
      </c>
      <c r="H6" s="28">
        <v>98.25</v>
      </c>
      <c r="I6" s="28">
        <v>97.5</v>
      </c>
      <c r="J6" s="28">
        <v>99</v>
      </c>
      <c r="K6" s="28">
        <v>95.347222222222229</v>
      </c>
      <c r="L6" s="28">
        <v>100.34553542975884</v>
      </c>
      <c r="M6" s="28">
        <v>90.348909014685617</v>
      </c>
      <c r="N6" s="28">
        <v>105.34384863729545</v>
      </c>
      <c r="O6" s="28">
        <v>85.350595807149006</v>
      </c>
    </row>
    <row r="7" spans="1:15" x14ac:dyDescent="0.25">
      <c r="A7" s="27" t="s">
        <v>184</v>
      </c>
      <c r="B7">
        <v>10.155833333333335</v>
      </c>
      <c r="C7">
        <v>12.112777777777776</v>
      </c>
      <c r="D7">
        <v>2.3025000000000002</v>
      </c>
      <c r="G7" t="s">
        <v>150</v>
      </c>
      <c r="H7" s="28">
        <v>98</v>
      </c>
      <c r="I7" s="28">
        <v>99.5</v>
      </c>
      <c r="J7" s="28">
        <v>98.75</v>
      </c>
      <c r="K7" s="28">
        <v>95.347222222222229</v>
      </c>
      <c r="L7" s="28">
        <v>100.34553542975884</v>
      </c>
      <c r="M7" s="28">
        <v>90.348909014685617</v>
      </c>
      <c r="N7" s="28">
        <v>105.34384863729545</v>
      </c>
      <c r="O7" s="28">
        <v>85.350595807149006</v>
      </c>
    </row>
    <row r="8" spans="1:15" x14ac:dyDescent="0.25">
      <c r="G8" t="s">
        <v>157</v>
      </c>
      <c r="H8" s="28">
        <v>95</v>
      </c>
      <c r="I8" s="28">
        <v>96.5</v>
      </c>
      <c r="J8" s="28">
        <v>98</v>
      </c>
      <c r="K8" s="28">
        <v>95.347222222222229</v>
      </c>
      <c r="L8" s="28">
        <v>100.34553542975884</v>
      </c>
      <c r="M8" s="28">
        <v>90.348909014685617</v>
      </c>
      <c r="N8" s="28">
        <v>105.34384863729545</v>
      </c>
      <c r="O8" s="28">
        <v>85.350595807149006</v>
      </c>
    </row>
    <row r="9" spans="1:15" x14ac:dyDescent="0.25">
      <c r="G9" t="s">
        <v>46</v>
      </c>
      <c r="H9" s="28">
        <v>98.5</v>
      </c>
      <c r="I9" s="28">
        <v>97</v>
      </c>
      <c r="J9" s="28">
        <v>97.5</v>
      </c>
      <c r="K9" s="28">
        <v>95.347222222222229</v>
      </c>
      <c r="L9" s="28">
        <v>100.34553542975884</v>
      </c>
      <c r="M9" s="28">
        <v>90.348909014685617</v>
      </c>
      <c r="N9" s="28">
        <v>105.34384863729545</v>
      </c>
      <c r="O9" s="28">
        <v>85.350595807149006</v>
      </c>
    </row>
    <row r="10" spans="1:15" x14ac:dyDescent="0.25">
      <c r="A10" t="s">
        <v>193</v>
      </c>
      <c r="B10" t="s">
        <v>190</v>
      </c>
      <c r="C10" t="s">
        <v>194</v>
      </c>
      <c r="D10" t="s">
        <v>192</v>
      </c>
      <c r="G10" t="s">
        <v>111</v>
      </c>
      <c r="H10" s="28">
        <v>88.75</v>
      </c>
      <c r="I10" s="28">
        <v>96.75</v>
      </c>
      <c r="J10" s="28">
        <v>97.5</v>
      </c>
      <c r="K10" s="28">
        <v>95.347222222222229</v>
      </c>
      <c r="L10" s="28">
        <v>100.34553542975884</v>
      </c>
      <c r="M10" s="28">
        <v>90.348909014685617</v>
      </c>
      <c r="N10" s="28">
        <v>105.34384863729545</v>
      </c>
      <c r="O10" s="28">
        <v>85.350595807149006</v>
      </c>
    </row>
    <row r="11" spans="1:15" x14ac:dyDescent="0.25">
      <c r="A11" t="s">
        <v>195</v>
      </c>
      <c r="B11" s="28">
        <v>9.7683333333333326</v>
      </c>
      <c r="C11" s="28">
        <v>13.951666666666668</v>
      </c>
      <c r="D11" s="28">
        <v>2.4300000000000002</v>
      </c>
      <c r="G11" t="s">
        <v>155</v>
      </c>
      <c r="H11" s="28">
        <v>96</v>
      </c>
      <c r="I11" s="28">
        <v>97.5</v>
      </c>
      <c r="J11" s="28">
        <v>97</v>
      </c>
      <c r="K11" s="28">
        <v>95.347222222222229</v>
      </c>
      <c r="L11" s="28">
        <v>100.34553542975884</v>
      </c>
      <c r="M11" s="28">
        <v>90.348909014685617</v>
      </c>
      <c r="N11" s="28">
        <v>105.34384863729545</v>
      </c>
      <c r="O11" s="28">
        <v>85.350595807149006</v>
      </c>
    </row>
    <row r="12" spans="1:15" x14ac:dyDescent="0.25">
      <c r="A12" t="s">
        <v>196</v>
      </c>
      <c r="B12" s="28">
        <v>11.4625</v>
      </c>
      <c r="C12" s="28">
        <v>11.429166666666665</v>
      </c>
      <c r="D12" s="28">
        <v>2.4016666666666668</v>
      </c>
      <c r="G12" t="s">
        <v>175</v>
      </c>
      <c r="H12" s="28">
        <v>99.25</v>
      </c>
      <c r="I12" s="28">
        <v>97</v>
      </c>
      <c r="J12" s="28">
        <v>97</v>
      </c>
      <c r="K12" s="28">
        <v>95.347222222222229</v>
      </c>
      <c r="L12" s="28">
        <v>100.34553542975884</v>
      </c>
      <c r="M12" s="28">
        <v>90.348909014685617</v>
      </c>
      <c r="N12" s="28">
        <v>105.34384863729545</v>
      </c>
      <c r="O12" s="28">
        <v>85.350595807149006</v>
      </c>
    </row>
    <row r="13" spans="1:15" x14ac:dyDescent="0.25">
      <c r="A13" t="s">
        <v>197</v>
      </c>
      <c r="B13" s="28">
        <v>9.2366666666666664</v>
      </c>
      <c r="C13" s="28">
        <v>10.957500000000001</v>
      </c>
      <c r="D13" s="28">
        <v>2.0758333333333336</v>
      </c>
      <c r="G13" t="s">
        <v>159</v>
      </c>
      <c r="H13" s="28">
        <v>96.5</v>
      </c>
      <c r="I13" s="28">
        <v>93.5</v>
      </c>
      <c r="J13" s="28">
        <v>96.5</v>
      </c>
      <c r="K13" s="28">
        <v>95.347222222222229</v>
      </c>
      <c r="L13" s="28">
        <v>100.34553542975884</v>
      </c>
      <c r="M13" s="28">
        <v>90.348909014685617</v>
      </c>
      <c r="N13" s="28">
        <v>105.34384863729545</v>
      </c>
      <c r="O13" s="28">
        <v>85.350595807149006</v>
      </c>
    </row>
    <row r="14" spans="1:15" x14ac:dyDescent="0.25">
      <c r="B14" s="28"/>
      <c r="C14" s="28"/>
      <c r="D14" s="28"/>
      <c r="G14" t="s">
        <v>78</v>
      </c>
      <c r="H14" s="28">
        <v>93</v>
      </c>
      <c r="I14" s="28">
        <v>96.5</v>
      </c>
      <c r="J14" s="28">
        <v>96</v>
      </c>
      <c r="K14" s="28">
        <v>95.347222222222229</v>
      </c>
      <c r="L14" s="28">
        <v>100.34553542975884</v>
      </c>
      <c r="M14" s="28">
        <v>90.348909014685617</v>
      </c>
      <c r="N14" s="28">
        <v>105.34384863729545</v>
      </c>
      <c r="O14" s="28">
        <v>85.350595807149006</v>
      </c>
    </row>
    <row r="15" spans="1:15" x14ac:dyDescent="0.25">
      <c r="G15" t="s">
        <v>112</v>
      </c>
      <c r="H15" s="28">
        <v>74.75</v>
      </c>
      <c r="I15" s="28">
        <v>95</v>
      </c>
      <c r="J15" s="28">
        <v>88</v>
      </c>
      <c r="K15" s="28">
        <v>95.347222222222229</v>
      </c>
      <c r="L15" s="28">
        <v>100.34553542975884</v>
      </c>
      <c r="M15" s="28">
        <v>90.348909014685617</v>
      </c>
      <c r="N15" s="28">
        <v>105.34384863729545</v>
      </c>
      <c r="O15" s="28">
        <v>85.350595807149006</v>
      </c>
    </row>
    <row r="16" spans="1:15" x14ac:dyDescent="0.25">
      <c r="G16" t="s">
        <v>148</v>
      </c>
      <c r="H16" s="28">
        <v>84.75</v>
      </c>
      <c r="I16" s="28">
        <v>94.75</v>
      </c>
      <c r="J16" s="28">
        <v>87</v>
      </c>
      <c r="K16" s="28">
        <v>95.347222222222229</v>
      </c>
      <c r="L16" s="28">
        <v>100.34553542975884</v>
      </c>
      <c r="M16" s="28">
        <v>90.348909014685617</v>
      </c>
      <c r="N16" s="28">
        <v>105.34384863729545</v>
      </c>
      <c r="O16" s="28">
        <v>85.350595807149006</v>
      </c>
    </row>
  </sheetData>
  <autoFilter ref="G4:O4" xr:uid="{A721213D-E124-49A2-90B2-35B9799B0F63}">
    <sortState xmlns:xlrd2="http://schemas.microsoft.com/office/spreadsheetml/2017/richdata2" ref="G5:O16">
      <sortCondition descending="1" ref="J4"/>
    </sortState>
  </autoFilter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F976-5436-441A-9C48-65205B0D1232}">
  <dimension ref="A1:R43"/>
  <sheetViews>
    <sheetView topLeftCell="I1" workbookViewId="0">
      <pane ySplit="1" topLeftCell="A16" activePane="bottomLeft" state="frozen"/>
      <selection pane="bottomLeft" activeCell="K45" sqref="K45"/>
    </sheetView>
  </sheetViews>
  <sheetFormatPr defaultColWidth="8.7109375" defaultRowHeight="14.25" x14ac:dyDescent="0.2"/>
  <cols>
    <col min="1" max="2" width="20.5703125" style="16" customWidth="1"/>
    <col min="3" max="4" width="20.5703125" style="20" customWidth="1"/>
    <col min="5" max="7" width="20.5703125" style="16" customWidth="1"/>
    <col min="8" max="8" width="20.5703125" style="20" customWidth="1"/>
    <col min="9" max="13" width="20.5703125" style="16" customWidth="1"/>
    <col min="14" max="16" width="20.7109375" style="18" customWidth="1"/>
    <col min="17" max="17" width="20.7109375" style="15" customWidth="1"/>
    <col min="18" max="16384" width="8.7109375" style="15"/>
  </cols>
  <sheetData>
    <row r="1" spans="1:17" ht="42.75" x14ac:dyDescent="0.2">
      <c r="A1" s="16" t="s">
        <v>55</v>
      </c>
      <c r="B1" s="16" t="s">
        <v>50</v>
      </c>
      <c r="C1" s="20" t="s">
        <v>54</v>
      </c>
      <c r="D1" s="20" t="s">
        <v>56</v>
      </c>
      <c r="E1" s="16" t="s">
        <v>57</v>
      </c>
      <c r="F1" s="16" t="s">
        <v>58</v>
      </c>
      <c r="G1" s="16" t="s">
        <v>59</v>
      </c>
      <c r="H1" s="20" t="s">
        <v>60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8" t="s">
        <v>66</v>
      </c>
      <c r="O1" s="18" t="s">
        <v>67</v>
      </c>
      <c r="P1" s="18" t="s">
        <v>68</v>
      </c>
      <c r="Q1" s="15" t="s">
        <v>72</v>
      </c>
    </row>
    <row r="2" spans="1:17" ht="42.75" x14ac:dyDescent="0.2">
      <c r="A2" s="16" t="s">
        <v>51</v>
      </c>
      <c r="B2" s="16" t="s">
        <v>46</v>
      </c>
      <c r="C2" s="20">
        <v>9.14</v>
      </c>
      <c r="D2" s="20">
        <v>18</v>
      </c>
      <c r="E2" s="16">
        <v>257</v>
      </c>
      <c r="F2" s="16" t="s">
        <v>71</v>
      </c>
      <c r="G2" s="16" t="s">
        <v>71</v>
      </c>
      <c r="H2" s="20">
        <v>7</v>
      </c>
      <c r="I2" s="16">
        <v>259</v>
      </c>
      <c r="J2" s="16">
        <v>45</v>
      </c>
      <c r="K2" s="16">
        <v>94</v>
      </c>
      <c r="L2" s="16">
        <v>0</v>
      </c>
      <c r="M2" s="16" t="s">
        <v>73</v>
      </c>
      <c r="N2" s="18">
        <f>I2/4</f>
        <v>64.75</v>
      </c>
      <c r="O2" s="18">
        <f>J2/4</f>
        <v>11.25</v>
      </c>
      <c r="P2" s="18">
        <f>K2/4</f>
        <v>23.5</v>
      </c>
      <c r="Q2" s="19">
        <f>L2/4</f>
        <v>0</v>
      </c>
    </row>
    <row r="3" spans="1:17" x14ac:dyDescent="0.2">
      <c r="A3" s="16" t="s">
        <v>52</v>
      </c>
      <c r="B3" s="16" t="s">
        <v>46</v>
      </c>
      <c r="C3" s="20">
        <v>7.71</v>
      </c>
      <c r="D3" s="20">
        <v>12</v>
      </c>
      <c r="E3" s="16">
        <v>271</v>
      </c>
      <c r="F3" s="16" t="s">
        <v>71</v>
      </c>
      <c r="G3" s="16" t="s">
        <v>71</v>
      </c>
      <c r="H3" s="20">
        <v>5</v>
      </c>
      <c r="I3" s="16">
        <v>275</v>
      </c>
      <c r="J3" s="16">
        <v>16</v>
      </c>
      <c r="K3" s="16">
        <v>109</v>
      </c>
      <c r="L3" s="16">
        <v>0</v>
      </c>
      <c r="M3" s="16" t="s">
        <v>74</v>
      </c>
      <c r="N3" s="18">
        <f t="shared" ref="N3:N4" si="0">I3/4</f>
        <v>68.75</v>
      </c>
      <c r="O3" s="18">
        <f t="shared" ref="O3:O4" si="1">J3/4</f>
        <v>4</v>
      </c>
      <c r="P3" s="18">
        <f t="shared" ref="P3:P4" si="2">K3/4</f>
        <v>27.25</v>
      </c>
      <c r="Q3" s="19">
        <f t="shared" ref="Q3:Q4" si="3">L3/4</f>
        <v>0</v>
      </c>
    </row>
    <row r="4" spans="1:17" ht="28.5" x14ac:dyDescent="0.2">
      <c r="A4" s="16" t="s">
        <v>53</v>
      </c>
      <c r="B4" s="16" t="s">
        <v>46</v>
      </c>
      <c r="C4" s="20">
        <v>11.43</v>
      </c>
      <c r="D4" s="20">
        <v>5</v>
      </c>
      <c r="E4" s="16">
        <v>248</v>
      </c>
      <c r="F4" s="16" t="s">
        <v>71</v>
      </c>
      <c r="G4" s="16" t="s">
        <v>71</v>
      </c>
      <c r="H4" s="20">
        <v>3</v>
      </c>
      <c r="I4" s="16">
        <v>250</v>
      </c>
      <c r="J4" s="16">
        <v>19</v>
      </c>
      <c r="K4" s="16">
        <v>131</v>
      </c>
      <c r="L4" s="16">
        <v>0</v>
      </c>
      <c r="M4" s="16" t="s">
        <v>76</v>
      </c>
      <c r="N4" s="18">
        <f t="shared" si="0"/>
        <v>62.5</v>
      </c>
      <c r="O4" s="18">
        <f t="shared" si="1"/>
        <v>4.75</v>
      </c>
      <c r="P4" s="18">
        <f t="shared" si="2"/>
        <v>32.75</v>
      </c>
      <c r="Q4" s="19">
        <f t="shared" si="3"/>
        <v>0</v>
      </c>
    </row>
    <row r="5" spans="1:17" ht="28.5" x14ac:dyDescent="0.2">
      <c r="A5" s="16" t="s">
        <v>51</v>
      </c>
      <c r="B5" s="16" t="s">
        <v>78</v>
      </c>
      <c r="C5" s="20">
        <v>5.22</v>
      </c>
      <c r="D5" s="20">
        <v>6.3</v>
      </c>
      <c r="E5" s="16">
        <v>208</v>
      </c>
      <c r="F5" s="16" t="s">
        <v>83</v>
      </c>
      <c r="G5" s="16" t="s">
        <v>84</v>
      </c>
      <c r="H5" s="20">
        <v>6.05</v>
      </c>
      <c r="I5" s="16">
        <v>211</v>
      </c>
      <c r="J5" s="16">
        <v>36</v>
      </c>
      <c r="K5" s="16">
        <v>153</v>
      </c>
      <c r="L5" s="16">
        <v>0</v>
      </c>
      <c r="M5" s="16" t="s">
        <v>85</v>
      </c>
      <c r="N5" s="18">
        <f t="shared" ref="N5:N7" si="4">I5/4</f>
        <v>52.75</v>
      </c>
      <c r="O5" s="18">
        <f t="shared" ref="O5:O7" si="5">J5/4</f>
        <v>9</v>
      </c>
      <c r="P5" s="18">
        <f t="shared" ref="P5:P7" si="6">K5/4</f>
        <v>38.25</v>
      </c>
      <c r="Q5" s="19">
        <f t="shared" ref="Q5:Q7" si="7">L5/4</f>
        <v>0</v>
      </c>
    </row>
    <row r="6" spans="1:17" ht="42.75" x14ac:dyDescent="0.2">
      <c r="A6" s="16" t="s">
        <v>52</v>
      </c>
      <c r="B6" s="16" t="s">
        <v>78</v>
      </c>
      <c r="C6" s="20">
        <v>11.4</v>
      </c>
      <c r="D6" s="20">
        <v>5.58</v>
      </c>
      <c r="E6" s="16">
        <v>236</v>
      </c>
      <c r="F6" s="16" t="s">
        <v>86</v>
      </c>
      <c r="G6" s="16" t="s">
        <v>87</v>
      </c>
      <c r="H6" s="20">
        <v>1.85</v>
      </c>
      <c r="I6" s="16">
        <v>242</v>
      </c>
      <c r="J6" s="16">
        <v>28</v>
      </c>
      <c r="K6" s="16">
        <v>130</v>
      </c>
      <c r="L6" s="16">
        <v>0</v>
      </c>
      <c r="M6" s="16" t="s">
        <v>88</v>
      </c>
      <c r="N6" s="18">
        <f t="shared" si="4"/>
        <v>60.5</v>
      </c>
      <c r="O6" s="18">
        <f t="shared" si="5"/>
        <v>7</v>
      </c>
      <c r="P6" s="18">
        <f t="shared" si="6"/>
        <v>32.5</v>
      </c>
      <c r="Q6" s="19">
        <f t="shared" si="7"/>
        <v>0</v>
      </c>
    </row>
    <row r="7" spans="1:17" ht="42.75" x14ac:dyDescent="0.2">
      <c r="A7" s="16" t="s">
        <v>53</v>
      </c>
      <c r="B7" s="16" t="s">
        <v>78</v>
      </c>
      <c r="C7" s="20">
        <v>5.2</v>
      </c>
      <c r="D7" s="20">
        <v>4.95</v>
      </c>
      <c r="E7" s="16">
        <v>219</v>
      </c>
      <c r="F7" s="16" t="s">
        <v>86</v>
      </c>
      <c r="G7" s="16" t="s">
        <v>71</v>
      </c>
      <c r="H7" s="20">
        <v>2.17</v>
      </c>
      <c r="I7" s="16">
        <v>226</v>
      </c>
      <c r="J7" s="16">
        <v>18</v>
      </c>
      <c r="K7" s="16">
        <v>156</v>
      </c>
      <c r="L7" s="16">
        <v>0</v>
      </c>
      <c r="M7" s="16" t="s">
        <v>88</v>
      </c>
      <c r="N7" s="18">
        <f t="shared" si="4"/>
        <v>56.5</v>
      </c>
      <c r="O7" s="18">
        <f t="shared" si="5"/>
        <v>4.5</v>
      </c>
      <c r="P7" s="18">
        <f t="shared" si="6"/>
        <v>39</v>
      </c>
      <c r="Q7" s="19">
        <f t="shared" si="7"/>
        <v>0</v>
      </c>
    </row>
    <row r="8" spans="1:17" ht="57" x14ac:dyDescent="0.2">
      <c r="A8" s="16" t="s">
        <v>51</v>
      </c>
      <c r="B8" s="16" t="s">
        <v>111</v>
      </c>
      <c r="C8" s="20">
        <v>5.92</v>
      </c>
      <c r="D8" s="20">
        <v>7.27</v>
      </c>
      <c r="E8" s="16">
        <v>179</v>
      </c>
      <c r="F8" s="16" t="s">
        <v>113</v>
      </c>
      <c r="G8" s="16" t="s">
        <v>71</v>
      </c>
      <c r="H8" s="20">
        <v>2.5499999999999998</v>
      </c>
      <c r="I8" s="16">
        <v>180</v>
      </c>
      <c r="J8" s="16">
        <v>53</v>
      </c>
      <c r="K8" s="16">
        <v>167</v>
      </c>
      <c r="L8" s="16">
        <v>0</v>
      </c>
      <c r="M8" s="16" t="s">
        <v>117</v>
      </c>
      <c r="N8" s="18">
        <f t="shared" ref="N8:N10" si="8">I8/4</f>
        <v>45</v>
      </c>
      <c r="O8" s="18">
        <f t="shared" ref="O8:O10" si="9">J8/4</f>
        <v>13.25</v>
      </c>
      <c r="P8" s="18">
        <f t="shared" ref="P8:P10" si="10">K8/4</f>
        <v>41.75</v>
      </c>
      <c r="Q8" s="19">
        <f t="shared" ref="Q8:Q10" si="11">L8/4</f>
        <v>0</v>
      </c>
    </row>
    <row r="9" spans="1:17" ht="57" x14ac:dyDescent="0.2">
      <c r="A9" s="16" t="s">
        <v>52</v>
      </c>
      <c r="B9" s="16" t="s">
        <v>111</v>
      </c>
      <c r="C9" s="20">
        <v>12.22</v>
      </c>
      <c r="D9" s="20">
        <v>8.68</v>
      </c>
      <c r="E9" s="16">
        <v>187</v>
      </c>
      <c r="F9" s="16" t="s">
        <v>113</v>
      </c>
      <c r="G9" s="16" t="s">
        <v>71</v>
      </c>
      <c r="H9" s="20">
        <v>1.9</v>
      </c>
      <c r="I9" s="16">
        <v>191</v>
      </c>
      <c r="J9" s="16">
        <v>16</v>
      </c>
      <c r="K9" s="16">
        <v>193</v>
      </c>
      <c r="L9" s="16">
        <v>0</v>
      </c>
      <c r="M9" s="16" t="s">
        <v>118</v>
      </c>
      <c r="N9" s="18">
        <f t="shared" si="8"/>
        <v>47.75</v>
      </c>
      <c r="O9" s="18">
        <f t="shared" si="9"/>
        <v>4</v>
      </c>
      <c r="P9" s="18">
        <f t="shared" si="10"/>
        <v>48.25</v>
      </c>
      <c r="Q9" s="19">
        <f t="shared" si="11"/>
        <v>0</v>
      </c>
    </row>
    <row r="10" spans="1:17" ht="28.5" x14ac:dyDescent="0.2">
      <c r="A10" s="16" t="s">
        <v>53</v>
      </c>
      <c r="B10" s="16" t="s">
        <v>111</v>
      </c>
      <c r="C10" s="20">
        <v>4.6500000000000004</v>
      </c>
      <c r="D10" s="20">
        <v>8.07</v>
      </c>
      <c r="E10" s="16">
        <v>219</v>
      </c>
      <c r="F10" s="16" t="s">
        <v>113</v>
      </c>
      <c r="G10" s="16" t="s">
        <v>71</v>
      </c>
      <c r="H10" s="20">
        <v>1.75</v>
      </c>
      <c r="I10" s="16">
        <v>223</v>
      </c>
      <c r="J10" s="16">
        <v>38</v>
      </c>
      <c r="K10" s="16">
        <v>139</v>
      </c>
      <c r="L10" s="16">
        <v>0</v>
      </c>
      <c r="M10" s="16" t="s">
        <v>119</v>
      </c>
      <c r="N10" s="18">
        <f t="shared" si="8"/>
        <v>55.75</v>
      </c>
      <c r="O10" s="18">
        <f t="shared" si="9"/>
        <v>9.5</v>
      </c>
      <c r="P10" s="18">
        <f t="shared" si="10"/>
        <v>34.75</v>
      </c>
      <c r="Q10" s="19">
        <f t="shared" si="11"/>
        <v>0</v>
      </c>
    </row>
    <row r="11" spans="1:17" ht="28.5" x14ac:dyDescent="0.2">
      <c r="A11" s="16" t="s">
        <v>51</v>
      </c>
      <c r="B11" s="16" t="s">
        <v>112</v>
      </c>
      <c r="C11" s="20">
        <v>8.8699999999999992</v>
      </c>
      <c r="D11" s="20">
        <v>16.350000000000001</v>
      </c>
      <c r="E11" s="16">
        <v>161</v>
      </c>
      <c r="F11" s="16" t="s">
        <v>132</v>
      </c>
      <c r="G11" s="16" t="s">
        <v>132</v>
      </c>
      <c r="H11" s="20">
        <v>7.27</v>
      </c>
      <c r="I11" s="16">
        <v>170</v>
      </c>
      <c r="J11" s="16">
        <v>105</v>
      </c>
      <c r="K11" s="16">
        <v>125</v>
      </c>
      <c r="L11" s="16">
        <v>0</v>
      </c>
      <c r="M11" s="16" t="s">
        <v>133</v>
      </c>
      <c r="N11" s="18">
        <f t="shared" ref="N11:N13" si="12">I11/4</f>
        <v>42.5</v>
      </c>
      <c r="O11" s="18">
        <f t="shared" ref="O11:O13" si="13">J11/4</f>
        <v>26.25</v>
      </c>
      <c r="P11" s="18">
        <f t="shared" ref="P11:P13" si="14">K11/4</f>
        <v>31.25</v>
      </c>
      <c r="Q11" s="19">
        <f t="shared" ref="Q11:Q13" si="15">L11/4</f>
        <v>0</v>
      </c>
    </row>
    <row r="12" spans="1:17" ht="42.75" x14ac:dyDescent="0.2">
      <c r="A12" s="16" t="s">
        <v>52</v>
      </c>
      <c r="B12" s="16" t="s">
        <v>112</v>
      </c>
      <c r="C12" s="20">
        <v>14.92</v>
      </c>
      <c r="D12" s="20">
        <v>14.1</v>
      </c>
      <c r="E12" s="16">
        <v>231</v>
      </c>
      <c r="F12" s="16" t="s">
        <v>132</v>
      </c>
      <c r="G12" s="16" t="s">
        <v>132</v>
      </c>
      <c r="H12" s="20">
        <v>6.5</v>
      </c>
      <c r="I12" s="16">
        <v>240</v>
      </c>
      <c r="J12" s="16">
        <v>35</v>
      </c>
      <c r="K12" s="16">
        <v>125</v>
      </c>
      <c r="L12" s="16">
        <v>0</v>
      </c>
      <c r="M12" s="16" t="s">
        <v>134</v>
      </c>
      <c r="N12" s="18">
        <f t="shared" si="12"/>
        <v>60</v>
      </c>
      <c r="O12" s="18">
        <f t="shared" si="13"/>
        <v>8.75</v>
      </c>
      <c r="P12" s="18">
        <f t="shared" si="14"/>
        <v>31.25</v>
      </c>
      <c r="Q12" s="19">
        <f t="shared" si="15"/>
        <v>0</v>
      </c>
    </row>
    <row r="13" spans="1:17" ht="28.5" x14ac:dyDescent="0.2">
      <c r="A13" s="16" t="s">
        <v>53</v>
      </c>
      <c r="B13" s="16" t="s">
        <v>112</v>
      </c>
      <c r="C13" s="20">
        <v>7</v>
      </c>
      <c r="D13" s="20">
        <v>12.4</v>
      </c>
      <c r="E13" s="16">
        <v>104</v>
      </c>
      <c r="F13" s="16" t="s">
        <v>132</v>
      </c>
      <c r="G13" s="16" t="s">
        <v>132</v>
      </c>
      <c r="H13" s="20">
        <v>8.57</v>
      </c>
      <c r="I13" s="16">
        <v>109</v>
      </c>
      <c r="J13" s="16">
        <v>149</v>
      </c>
      <c r="K13" s="16">
        <v>142</v>
      </c>
      <c r="L13" s="16">
        <v>0</v>
      </c>
      <c r="M13" s="16" t="s">
        <v>135</v>
      </c>
      <c r="N13" s="18">
        <f t="shared" si="12"/>
        <v>27.25</v>
      </c>
      <c r="O13" s="18">
        <f t="shared" si="13"/>
        <v>37.25</v>
      </c>
      <c r="P13" s="18">
        <f t="shared" si="14"/>
        <v>35.5</v>
      </c>
      <c r="Q13" s="19">
        <f t="shared" si="15"/>
        <v>0</v>
      </c>
    </row>
    <row r="14" spans="1:17" x14ac:dyDescent="0.2">
      <c r="A14" s="16" t="s">
        <v>51</v>
      </c>
      <c r="B14" s="16" t="s">
        <v>148</v>
      </c>
      <c r="C14" s="20">
        <v>15</v>
      </c>
      <c r="D14" s="20">
        <v>14</v>
      </c>
      <c r="E14" s="16">
        <v>202</v>
      </c>
      <c r="F14" s="16" t="s">
        <v>71</v>
      </c>
      <c r="G14" s="16" t="s">
        <v>71</v>
      </c>
      <c r="H14" s="20">
        <v>4</v>
      </c>
      <c r="I14" s="16">
        <v>202</v>
      </c>
      <c r="J14" s="16">
        <v>21</v>
      </c>
      <c r="K14" s="16">
        <v>177</v>
      </c>
      <c r="L14" s="16">
        <v>0</v>
      </c>
      <c r="M14" s="16" t="s">
        <v>74</v>
      </c>
      <c r="N14" s="18">
        <f t="shared" ref="N14:N16" si="16">I14/4</f>
        <v>50.5</v>
      </c>
      <c r="O14" s="18">
        <f t="shared" ref="O14:O16" si="17">J14/4</f>
        <v>5.25</v>
      </c>
      <c r="P14" s="18">
        <f t="shared" ref="P14:P16" si="18">K14/4</f>
        <v>44.25</v>
      </c>
      <c r="Q14" s="19">
        <f t="shared" ref="Q14:Q16" si="19">L14/4</f>
        <v>0</v>
      </c>
    </row>
    <row r="15" spans="1:17" x14ac:dyDescent="0.2">
      <c r="A15" s="16" t="s">
        <v>52</v>
      </c>
      <c r="B15" s="16" t="s">
        <v>148</v>
      </c>
      <c r="C15" s="20">
        <v>15</v>
      </c>
      <c r="D15" s="20">
        <v>20</v>
      </c>
      <c r="E15" s="16">
        <v>237</v>
      </c>
      <c r="F15" s="16" t="s">
        <v>71</v>
      </c>
      <c r="G15" s="16" t="s">
        <v>71</v>
      </c>
      <c r="H15" s="20">
        <v>4</v>
      </c>
      <c r="I15" s="16">
        <v>237</v>
      </c>
      <c r="J15" s="16">
        <v>32</v>
      </c>
      <c r="K15" s="16">
        <v>131</v>
      </c>
      <c r="L15" s="16">
        <v>0</v>
      </c>
      <c r="M15" s="16" t="s">
        <v>74</v>
      </c>
      <c r="N15" s="18">
        <f t="shared" si="16"/>
        <v>59.25</v>
      </c>
      <c r="O15" s="18">
        <f t="shared" si="17"/>
        <v>8</v>
      </c>
      <c r="P15" s="18">
        <f t="shared" si="18"/>
        <v>32.75</v>
      </c>
      <c r="Q15" s="19">
        <f t="shared" si="19"/>
        <v>0</v>
      </c>
    </row>
    <row r="16" spans="1:17" x14ac:dyDescent="0.2">
      <c r="A16" s="16" t="s">
        <v>53</v>
      </c>
      <c r="B16" s="16" t="s">
        <v>148</v>
      </c>
      <c r="C16" s="20">
        <v>10</v>
      </c>
      <c r="D16" s="20">
        <v>12</v>
      </c>
      <c r="E16" s="16">
        <v>154</v>
      </c>
      <c r="F16" s="16" t="s">
        <v>71</v>
      </c>
      <c r="G16" s="16" t="s">
        <v>71</v>
      </c>
      <c r="H16" s="20">
        <v>4</v>
      </c>
      <c r="I16" s="16">
        <v>192</v>
      </c>
      <c r="J16" s="16">
        <v>74</v>
      </c>
      <c r="K16" s="16">
        <v>134</v>
      </c>
      <c r="L16" s="16">
        <v>0</v>
      </c>
      <c r="M16" s="16" t="s">
        <v>152</v>
      </c>
      <c r="N16" s="18">
        <f t="shared" si="16"/>
        <v>48</v>
      </c>
      <c r="O16" s="18">
        <f t="shared" si="17"/>
        <v>18.5</v>
      </c>
      <c r="P16" s="18">
        <f t="shared" si="18"/>
        <v>33.5</v>
      </c>
      <c r="Q16" s="19">
        <f t="shared" si="19"/>
        <v>0</v>
      </c>
    </row>
    <row r="17" spans="1:17" x14ac:dyDescent="0.2">
      <c r="A17" s="16" t="s">
        <v>51</v>
      </c>
      <c r="B17" s="16" t="s">
        <v>149</v>
      </c>
      <c r="C17" s="20">
        <v>19.13</v>
      </c>
      <c r="D17" s="20">
        <v>19.75</v>
      </c>
      <c r="E17" s="16">
        <v>258</v>
      </c>
      <c r="F17" s="16" t="s">
        <v>71</v>
      </c>
      <c r="G17" s="16" t="s">
        <v>71</v>
      </c>
      <c r="H17" s="20">
        <v>2.4700000000000002</v>
      </c>
      <c r="I17" s="16">
        <v>258</v>
      </c>
      <c r="J17" s="16">
        <v>10</v>
      </c>
      <c r="K17" s="16">
        <v>132</v>
      </c>
      <c r="L17" s="16">
        <v>0</v>
      </c>
      <c r="M17" s="16" t="s">
        <v>71</v>
      </c>
      <c r="N17" s="18">
        <f t="shared" ref="N17:N19" si="20">I17/4</f>
        <v>64.5</v>
      </c>
      <c r="O17" s="18">
        <f t="shared" ref="O17:O19" si="21">J17/4</f>
        <v>2.5</v>
      </c>
      <c r="P17" s="18">
        <f t="shared" ref="P17:P19" si="22">K17/4</f>
        <v>33</v>
      </c>
      <c r="Q17" s="19">
        <f t="shared" ref="Q17:Q19" si="23">L17/4</f>
        <v>0</v>
      </c>
    </row>
    <row r="18" spans="1:17" x14ac:dyDescent="0.2">
      <c r="A18" s="16" t="s">
        <v>52</v>
      </c>
      <c r="B18" s="16" t="s">
        <v>149</v>
      </c>
      <c r="C18" s="20">
        <v>16.93</v>
      </c>
      <c r="D18" s="20">
        <v>13.87</v>
      </c>
      <c r="E18" s="16">
        <v>251</v>
      </c>
      <c r="F18" s="16" t="s">
        <v>71</v>
      </c>
      <c r="G18" s="16" t="s">
        <v>71</v>
      </c>
      <c r="H18" s="20">
        <v>1.95</v>
      </c>
      <c r="I18" s="16">
        <v>252</v>
      </c>
      <c r="J18" s="16">
        <v>9</v>
      </c>
      <c r="K18" s="16">
        <v>139</v>
      </c>
      <c r="L18" s="16">
        <v>0</v>
      </c>
      <c r="M18" s="16" t="s">
        <v>71</v>
      </c>
      <c r="N18" s="18">
        <f t="shared" si="20"/>
        <v>63</v>
      </c>
      <c r="O18" s="18">
        <f t="shared" si="21"/>
        <v>2.25</v>
      </c>
      <c r="P18" s="18">
        <f t="shared" si="22"/>
        <v>34.75</v>
      </c>
      <c r="Q18" s="19">
        <f t="shared" si="23"/>
        <v>0</v>
      </c>
    </row>
    <row r="19" spans="1:17" x14ac:dyDescent="0.2">
      <c r="A19" s="16" t="s">
        <v>53</v>
      </c>
      <c r="B19" s="16" t="s">
        <v>149</v>
      </c>
      <c r="C19" s="20">
        <v>17.68</v>
      </c>
      <c r="D19" s="20">
        <v>18.78</v>
      </c>
      <c r="E19" s="16">
        <v>233</v>
      </c>
      <c r="F19" s="16" t="s">
        <v>71</v>
      </c>
      <c r="G19" s="16" t="s">
        <v>71</v>
      </c>
      <c r="H19" s="20">
        <v>1.93</v>
      </c>
      <c r="I19" s="16">
        <v>235</v>
      </c>
      <c r="J19" s="16">
        <v>5</v>
      </c>
      <c r="K19" s="16">
        <v>160</v>
      </c>
      <c r="L19" s="16">
        <v>0</v>
      </c>
      <c r="M19" s="16" t="s">
        <v>71</v>
      </c>
      <c r="N19" s="18">
        <f t="shared" si="20"/>
        <v>58.75</v>
      </c>
      <c r="O19" s="18">
        <f t="shared" si="21"/>
        <v>1.25</v>
      </c>
      <c r="P19" s="18">
        <f t="shared" si="22"/>
        <v>40</v>
      </c>
      <c r="Q19" s="19">
        <f t="shared" si="23"/>
        <v>0</v>
      </c>
    </row>
    <row r="20" spans="1:17" x14ac:dyDescent="0.2">
      <c r="A20" s="16" t="s">
        <v>51</v>
      </c>
      <c r="B20" s="16" t="s">
        <v>150</v>
      </c>
      <c r="C20" s="20">
        <v>2.83</v>
      </c>
      <c r="D20" s="20">
        <v>5.75</v>
      </c>
      <c r="E20" s="16">
        <v>280</v>
      </c>
      <c r="F20" s="16" t="s">
        <v>71</v>
      </c>
      <c r="G20" s="16" t="s">
        <v>71</v>
      </c>
      <c r="H20" s="20">
        <v>1.5</v>
      </c>
      <c r="I20" s="16">
        <v>280</v>
      </c>
      <c r="J20" s="16">
        <v>0</v>
      </c>
      <c r="K20" s="16">
        <v>120</v>
      </c>
      <c r="L20" s="16">
        <v>0</v>
      </c>
      <c r="M20" s="16" t="s">
        <v>71</v>
      </c>
      <c r="N20" s="18">
        <f t="shared" ref="N20:N22" si="24">I20/4</f>
        <v>70</v>
      </c>
      <c r="O20" s="18">
        <f t="shared" ref="O20:O22" si="25">J20/4</f>
        <v>0</v>
      </c>
      <c r="P20" s="18">
        <f t="shared" ref="P20:P22" si="26">K20/4</f>
        <v>30</v>
      </c>
      <c r="Q20" s="19">
        <f t="shared" ref="Q20:Q22" si="27">L20/4</f>
        <v>0</v>
      </c>
    </row>
    <row r="21" spans="1:17" x14ac:dyDescent="0.2">
      <c r="A21" s="16" t="s">
        <v>52</v>
      </c>
      <c r="B21" s="16" t="s">
        <v>150</v>
      </c>
      <c r="C21" s="20">
        <v>2.17</v>
      </c>
      <c r="D21" s="20">
        <v>7</v>
      </c>
      <c r="E21" s="16">
        <v>280</v>
      </c>
      <c r="F21" s="16" t="s">
        <v>71</v>
      </c>
      <c r="G21" s="16" t="s">
        <v>71</v>
      </c>
      <c r="H21" s="20">
        <v>1</v>
      </c>
      <c r="I21" s="16">
        <v>280</v>
      </c>
      <c r="J21" s="16">
        <v>4</v>
      </c>
      <c r="K21" s="16">
        <v>116</v>
      </c>
      <c r="L21" s="16">
        <v>0</v>
      </c>
      <c r="M21" s="16" t="s">
        <v>74</v>
      </c>
      <c r="N21" s="18">
        <f t="shared" si="24"/>
        <v>70</v>
      </c>
      <c r="O21" s="18">
        <f t="shared" si="25"/>
        <v>1</v>
      </c>
      <c r="P21" s="18">
        <f t="shared" si="26"/>
        <v>29</v>
      </c>
      <c r="Q21" s="19">
        <f t="shared" si="27"/>
        <v>0</v>
      </c>
    </row>
    <row r="22" spans="1:17" ht="28.5" x14ac:dyDescent="0.2">
      <c r="A22" s="16" t="s">
        <v>53</v>
      </c>
      <c r="B22" s="16" t="s">
        <v>150</v>
      </c>
      <c r="C22" s="20">
        <v>2.5</v>
      </c>
      <c r="D22" s="20">
        <v>5</v>
      </c>
      <c r="E22" s="16">
        <v>266</v>
      </c>
      <c r="F22" s="16" t="s">
        <v>71</v>
      </c>
      <c r="G22" s="16" t="s">
        <v>71</v>
      </c>
      <c r="H22" s="20">
        <v>2</v>
      </c>
      <c r="I22" s="16">
        <v>268</v>
      </c>
      <c r="J22" s="16">
        <v>8</v>
      </c>
      <c r="K22" s="16">
        <v>124</v>
      </c>
      <c r="L22" s="16">
        <v>0</v>
      </c>
      <c r="M22" s="16" t="s">
        <v>158</v>
      </c>
      <c r="N22" s="18">
        <f t="shared" si="24"/>
        <v>67</v>
      </c>
      <c r="O22" s="18">
        <f t="shared" si="25"/>
        <v>2</v>
      </c>
      <c r="P22" s="18">
        <f t="shared" si="26"/>
        <v>31</v>
      </c>
      <c r="Q22" s="19">
        <f t="shared" si="27"/>
        <v>0</v>
      </c>
    </row>
    <row r="23" spans="1:17" x14ac:dyDescent="0.2">
      <c r="A23" s="16" t="s">
        <v>51</v>
      </c>
      <c r="B23" s="16" t="s">
        <v>155</v>
      </c>
      <c r="C23" s="20">
        <v>8</v>
      </c>
      <c r="D23" s="20">
        <v>10</v>
      </c>
      <c r="E23" s="16">
        <v>236</v>
      </c>
      <c r="F23" s="16" t="s">
        <v>160</v>
      </c>
      <c r="G23" s="16" t="s">
        <v>71</v>
      </c>
      <c r="H23" s="20">
        <v>2</v>
      </c>
      <c r="I23" s="16">
        <v>244</v>
      </c>
      <c r="J23" s="16">
        <v>2</v>
      </c>
      <c r="K23" s="16">
        <v>154</v>
      </c>
      <c r="L23" s="16">
        <v>0</v>
      </c>
      <c r="M23" s="16" t="s">
        <v>71</v>
      </c>
      <c r="N23" s="18">
        <f t="shared" ref="N23:N25" si="28">I23/4</f>
        <v>61</v>
      </c>
      <c r="O23" s="18">
        <f t="shared" ref="O23:O25" si="29">J23/4</f>
        <v>0.5</v>
      </c>
      <c r="P23" s="18">
        <f t="shared" ref="P23:P25" si="30">K23/4</f>
        <v>38.5</v>
      </c>
      <c r="Q23" s="19">
        <f t="shared" ref="Q23:Q25" si="31">L23/4</f>
        <v>0</v>
      </c>
    </row>
    <row r="24" spans="1:17" x14ac:dyDescent="0.2">
      <c r="A24" s="16" t="s">
        <v>52</v>
      </c>
      <c r="B24" s="16" t="s">
        <v>155</v>
      </c>
      <c r="C24" s="20">
        <v>10</v>
      </c>
      <c r="D24" s="20">
        <v>7</v>
      </c>
      <c r="E24" s="16">
        <v>224</v>
      </c>
      <c r="F24" s="16" t="s">
        <v>160</v>
      </c>
      <c r="G24" s="16" t="s">
        <v>71</v>
      </c>
      <c r="H24" s="20">
        <v>5</v>
      </c>
      <c r="I24" s="16">
        <v>230</v>
      </c>
      <c r="J24" s="16">
        <v>8</v>
      </c>
      <c r="K24" s="16">
        <v>162</v>
      </c>
      <c r="L24" s="16">
        <v>0</v>
      </c>
      <c r="M24" s="16" t="s">
        <v>71</v>
      </c>
      <c r="N24" s="18">
        <f t="shared" si="28"/>
        <v>57.5</v>
      </c>
      <c r="O24" s="18">
        <f t="shared" si="29"/>
        <v>2</v>
      </c>
      <c r="P24" s="18">
        <f t="shared" si="30"/>
        <v>40.5</v>
      </c>
      <c r="Q24" s="19">
        <f t="shared" si="31"/>
        <v>0</v>
      </c>
    </row>
    <row r="25" spans="1:17" x14ac:dyDescent="0.2">
      <c r="A25" s="16" t="s">
        <v>53</v>
      </c>
      <c r="B25" s="16" t="s">
        <v>155</v>
      </c>
      <c r="C25" s="20">
        <v>6</v>
      </c>
      <c r="D25" s="20">
        <v>6</v>
      </c>
      <c r="E25" s="16">
        <v>232</v>
      </c>
      <c r="F25" s="16" t="s">
        <v>160</v>
      </c>
      <c r="G25" s="16" t="s">
        <v>71</v>
      </c>
      <c r="H25" s="20">
        <v>2</v>
      </c>
      <c r="I25" s="16">
        <v>232</v>
      </c>
      <c r="J25" s="16">
        <v>4</v>
      </c>
      <c r="K25" s="16">
        <v>164</v>
      </c>
      <c r="L25" s="16">
        <v>0</v>
      </c>
      <c r="M25" s="16" t="s">
        <v>71</v>
      </c>
      <c r="N25" s="18">
        <f t="shared" si="28"/>
        <v>58</v>
      </c>
      <c r="O25" s="18">
        <f t="shared" si="29"/>
        <v>1</v>
      </c>
      <c r="P25" s="18">
        <f t="shared" si="30"/>
        <v>41</v>
      </c>
      <c r="Q25" s="19">
        <f t="shared" si="31"/>
        <v>0</v>
      </c>
    </row>
    <row r="26" spans="1:17" x14ac:dyDescent="0.2">
      <c r="A26" s="16" t="s">
        <v>51</v>
      </c>
      <c r="B26" s="16" t="s">
        <v>157</v>
      </c>
      <c r="C26" s="20">
        <v>13</v>
      </c>
      <c r="D26" s="20">
        <v>14</v>
      </c>
      <c r="E26" s="16">
        <v>256</v>
      </c>
      <c r="F26" s="16" t="s">
        <v>71</v>
      </c>
      <c r="G26" s="16" t="s">
        <v>71</v>
      </c>
      <c r="H26" s="20">
        <v>3</v>
      </c>
      <c r="I26" s="16">
        <v>256</v>
      </c>
      <c r="J26" s="16">
        <v>2</v>
      </c>
      <c r="K26" s="16">
        <v>142</v>
      </c>
      <c r="L26" s="16">
        <v>0</v>
      </c>
      <c r="M26" s="16" t="s">
        <v>74</v>
      </c>
      <c r="N26" s="18">
        <f t="shared" ref="N26:N28" si="32">I26/4</f>
        <v>64</v>
      </c>
      <c r="O26" s="18">
        <f t="shared" ref="O26:O28" si="33">J26/4</f>
        <v>0.5</v>
      </c>
      <c r="P26" s="18">
        <f t="shared" ref="P26:P28" si="34">K26/4</f>
        <v>35.5</v>
      </c>
      <c r="Q26" s="19">
        <f t="shared" ref="Q26:Q28" si="35">L26/4</f>
        <v>0</v>
      </c>
    </row>
    <row r="27" spans="1:17" x14ac:dyDescent="0.2">
      <c r="A27" s="16" t="s">
        <v>52</v>
      </c>
      <c r="B27" s="16" t="s">
        <v>157</v>
      </c>
      <c r="C27" s="20">
        <v>18</v>
      </c>
      <c r="D27" s="20">
        <v>8</v>
      </c>
      <c r="E27" s="16">
        <v>242</v>
      </c>
      <c r="F27" s="16" t="s">
        <v>71</v>
      </c>
      <c r="G27" s="16" t="s">
        <v>71</v>
      </c>
      <c r="H27" s="20">
        <v>5</v>
      </c>
      <c r="I27" s="16">
        <v>352</v>
      </c>
      <c r="J27" s="16">
        <v>14</v>
      </c>
      <c r="K27" s="16">
        <v>134</v>
      </c>
      <c r="L27" s="16">
        <v>0</v>
      </c>
      <c r="M27" s="16" t="s">
        <v>74</v>
      </c>
      <c r="N27" s="18">
        <f t="shared" si="32"/>
        <v>88</v>
      </c>
      <c r="O27" s="18">
        <f t="shared" si="33"/>
        <v>3.5</v>
      </c>
      <c r="P27" s="18">
        <f t="shared" si="34"/>
        <v>33.5</v>
      </c>
      <c r="Q27" s="19">
        <f t="shared" si="35"/>
        <v>0</v>
      </c>
    </row>
    <row r="28" spans="1:17" x14ac:dyDescent="0.2">
      <c r="A28" s="16" t="s">
        <v>53</v>
      </c>
      <c r="B28" s="16" t="s">
        <v>157</v>
      </c>
      <c r="C28" s="20">
        <v>12</v>
      </c>
      <c r="D28" s="20">
        <v>8</v>
      </c>
      <c r="E28" s="16">
        <v>240</v>
      </c>
      <c r="F28" s="16" t="s">
        <v>71</v>
      </c>
      <c r="G28" s="16" t="s">
        <v>71</v>
      </c>
      <c r="H28" s="20">
        <v>2</v>
      </c>
      <c r="I28" s="16">
        <v>242</v>
      </c>
      <c r="J28" s="16">
        <v>6</v>
      </c>
      <c r="K28" s="16">
        <v>154</v>
      </c>
      <c r="L28" s="16">
        <v>0</v>
      </c>
      <c r="M28" s="16" t="s">
        <v>71</v>
      </c>
      <c r="N28" s="18">
        <f t="shared" si="32"/>
        <v>60.5</v>
      </c>
      <c r="O28" s="18">
        <f t="shared" si="33"/>
        <v>1.5</v>
      </c>
      <c r="P28" s="18">
        <f t="shared" si="34"/>
        <v>38.5</v>
      </c>
      <c r="Q28" s="19">
        <f t="shared" si="35"/>
        <v>0</v>
      </c>
    </row>
    <row r="29" spans="1:17" x14ac:dyDescent="0.2">
      <c r="A29" s="16" t="s">
        <v>51</v>
      </c>
      <c r="B29" s="16" t="s">
        <v>159</v>
      </c>
      <c r="C29" s="20">
        <v>10</v>
      </c>
      <c r="D29" s="20">
        <v>5.32</v>
      </c>
      <c r="E29" s="16">
        <v>238</v>
      </c>
      <c r="F29" s="16" t="s">
        <v>71</v>
      </c>
      <c r="G29" s="16" t="s">
        <v>71</v>
      </c>
      <c r="H29" s="20">
        <v>1.25</v>
      </c>
      <c r="I29" s="16">
        <v>240</v>
      </c>
      <c r="J29" s="16">
        <v>4</v>
      </c>
      <c r="K29" s="16">
        <v>156</v>
      </c>
      <c r="L29" s="16">
        <v>0</v>
      </c>
      <c r="M29" s="16" t="s">
        <v>170</v>
      </c>
      <c r="N29" s="18">
        <f t="shared" ref="N29:N31" si="36">I29/4</f>
        <v>60</v>
      </c>
      <c r="O29" s="18">
        <f t="shared" ref="O29:O31" si="37">J29/4</f>
        <v>1</v>
      </c>
      <c r="P29" s="18">
        <f t="shared" ref="P29:P31" si="38">K29/4</f>
        <v>39</v>
      </c>
      <c r="Q29" s="19">
        <f t="shared" ref="Q29:Q31" si="39">L29/4</f>
        <v>0</v>
      </c>
    </row>
    <row r="30" spans="1:17" x14ac:dyDescent="0.2">
      <c r="A30" s="16" t="s">
        <v>52</v>
      </c>
      <c r="B30" s="16" t="s">
        <v>159</v>
      </c>
      <c r="C30" s="20">
        <v>12</v>
      </c>
      <c r="D30" s="20">
        <v>2.82</v>
      </c>
      <c r="E30" s="16">
        <v>214</v>
      </c>
      <c r="F30" s="16" t="s">
        <v>71</v>
      </c>
      <c r="G30" s="16" t="s">
        <v>71</v>
      </c>
      <c r="H30" s="20">
        <v>2.25</v>
      </c>
      <c r="I30" s="16">
        <v>228</v>
      </c>
      <c r="J30" s="16">
        <v>0</v>
      </c>
      <c r="K30" s="16">
        <v>172</v>
      </c>
      <c r="L30" s="16">
        <v>0</v>
      </c>
      <c r="M30" s="16" t="s">
        <v>71</v>
      </c>
      <c r="N30" s="18">
        <f t="shared" si="36"/>
        <v>57</v>
      </c>
      <c r="O30" s="18">
        <f t="shared" si="37"/>
        <v>0</v>
      </c>
      <c r="P30" s="18">
        <f t="shared" si="38"/>
        <v>43</v>
      </c>
      <c r="Q30" s="19">
        <f t="shared" si="39"/>
        <v>0</v>
      </c>
    </row>
    <row r="31" spans="1:17" x14ac:dyDescent="0.2">
      <c r="A31" s="16" t="s">
        <v>53</v>
      </c>
      <c r="B31" s="16" t="s">
        <v>159</v>
      </c>
      <c r="C31" s="20">
        <v>12</v>
      </c>
      <c r="D31" s="20">
        <v>2.68</v>
      </c>
      <c r="E31" s="16">
        <v>252</v>
      </c>
      <c r="F31" s="16" t="s">
        <v>71</v>
      </c>
      <c r="G31" s="16" t="s">
        <v>171</v>
      </c>
      <c r="H31" s="20">
        <v>0.4</v>
      </c>
      <c r="I31" s="16">
        <v>252</v>
      </c>
      <c r="J31" s="16">
        <v>0</v>
      </c>
      <c r="K31" s="16">
        <v>148</v>
      </c>
      <c r="L31" s="16">
        <v>0</v>
      </c>
      <c r="M31" s="16" t="s">
        <v>71</v>
      </c>
      <c r="N31" s="18">
        <f t="shared" si="36"/>
        <v>63</v>
      </c>
      <c r="O31" s="18">
        <f t="shared" si="37"/>
        <v>0</v>
      </c>
      <c r="P31" s="18">
        <f t="shared" si="38"/>
        <v>37</v>
      </c>
      <c r="Q31" s="19">
        <f t="shared" si="39"/>
        <v>0</v>
      </c>
    </row>
    <row r="32" spans="1:17" x14ac:dyDescent="0.2">
      <c r="A32" s="16" t="s">
        <v>51</v>
      </c>
      <c r="B32" s="16" t="s">
        <v>163</v>
      </c>
      <c r="C32" s="20">
        <v>6</v>
      </c>
      <c r="D32" s="20">
        <v>8</v>
      </c>
      <c r="E32" s="16">
        <v>186</v>
      </c>
      <c r="F32" s="16" t="s">
        <v>71</v>
      </c>
      <c r="G32" s="16" t="s">
        <v>171</v>
      </c>
      <c r="H32" s="20">
        <v>10</v>
      </c>
      <c r="I32" s="16">
        <v>194</v>
      </c>
      <c r="J32" s="16">
        <v>4</v>
      </c>
      <c r="K32" s="16">
        <v>202</v>
      </c>
      <c r="L32" s="16">
        <v>0</v>
      </c>
      <c r="M32" s="16" t="s">
        <v>71</v>
      </c>
      <c r="N32" s="18">
        <f t="shared" ref="N32:N34" si="40">I32/4</f>
        <v>48.5</v>
      </c>
      <c r="O32" s="18">
        <f t="shared" ref="O32:O34" si="41">J32/4</f>
        <v>1</v>
      </c>
      <c r="P32" s="18">
        <f t="shared" ref="P32:P34" si="42">K32/4</f>
        <v>50.5</v>
      </c>
      <c r="Q32" s="19">
        <f t="shared" ref="Q32:Q34" si="43">L32/4</f>
        <v>0</v>
      </c>
    </row>
    <row r="33" spans="1:18" x14ac:dyDescent="0.2">
      <c r="A33" s="16" t="s">
        <v>52</v>
      </c>
      <c r="B33" s="16" t="s">
        <v>163</v>
      </c>
      <c r="C33" s="20">
        <v>10</v>
      </c>
      <c r="D33" s="20">
        <v>6</v>
      </c>
      <c r="E33" s="16">
        <v>228</v>
      </c>
      <c r="F33" s="16" t="s">
        <v>71</v>
      </c>
      <c r="G33" s="16" t="s">
        <v>71</v>
      </c>
      <c r="H33" s="20">
        <v>10</v>
      </c>
      <c r="I33" s="16">
        <v>240</v>
      </c>
      <c r="J33" s="16">
        <v>6</v>
      </c>
      <c r="K33" s="16">
        <v>154</v>
      </c>
      <c r="L33" s="16">
        <v>0</v>
      </c>
      <c r="M33" s="16" t="s">
        <v>71</v>
      </c>
      <c r="N33" s="18">
        <f t="shared" si="40"/>
        <v>60</v>
      </c>
      <c r="O33" s="18">
        <f t="shared" si="41"/>
        <v>1.5</v>
      </c>
      <c r="P33" s="18">
        <f t="shared" si="42"/>
        <v>38.5</v>
      </c>
      <c r="Q33" s="19">
        <f t="shared" si="43"/>
        <v>0</v>
      </c>
    </row>
    <row r="34" spans="1:18" x14ac:dyDescent="0.2">
      <c r="A34" s="16" t="s">
        <v>53</v>
      </c>
      <c r="B34" s="16" t="s">
        <v>163</v>
      </c>
      <c r="C34" s="20">
        <v>10</v>
      </c>
      <c r="D34" s="20">
        <v>8</v>
      </c>
      <c r="E34" s="16">
        <v>148</v>
      </c>
      <c r="F34" s="16" t="s">
        <v>71</v>
      </c>
      <c r="G34" s="16" t="s">
        <v>71</v>
      </c>
      <c r="H34" s="20">
        <v>4</v>
      </c>
      <c r="I34" s="16">
        <v>148</v>
      </c>
      <c r="J34" s="16">
        <v>16</v>
      </c>
      <c r="K34" s="16">
        <v>236</v>
      </c>
      <c r="L34" s="16">
        <v>0</v>
      </c>
      <c r="M34" s="16" t="s">
        <v>171</v>
      </c>
      <c r="N34" s="18">
        <f t="shared" si="40"/>
        <v>37</v>
      </c>
      <c r="O34" s="18">
        <f t="shared" si="41"/>
        <v>4</v>
      </c>
      <c r="P34" s="18">
        <f t="shared" si="42"/>
        <v>59</v>
      </c>
      <c r="Q34" s="19">
        <f t="shared" si="43"/>
        <v>0</v>
      </c>
    </row>
    <row r="35" spans="1:18" x14ac:dyDescent="0.2">
      <c r="A35" s="16" t="s">
        <v>51</v>
      </c>
      <c r="B35" s="16" t="s">
        <v>175</v>
      </c>
      <c r="C35" s="20">
        <v>12.25</v>
      </c>
      <c r="D35" s="20">
        <v>18.420000000000002</v>
      </c>
      <c r="E35" s="16">
        <v>303</v>
      </c>
      <c r="F35" s="16" t="s">
        <v>71</v>
      </c>
      <c r="G35" s="16" t="s">
        <v>71</v>
      </c>
      <c r="H35" s="20">
        <v>8.83</v>
      </c>
      <c r="I35" s="16">
        <v>304</v>
      </c>
      <c r="J35" s="16">
        <v>8</v>
      </c>
      <c r="K35" s="16">
        <v>88</v>
      </c>
      <c r="L35" s="16">
        <v>0</v>
      </c>
      <c r="M35" s="16" t="s">
        <v>71</v>
      </c>
      <c r="N35" s="18">
        <f t="shared" ref="N35:N37" si="44">I35/4</f>
        <v>76</v>
      </c>
      <c r="O35" s="18">
        <f t="shared" ref="O35:O37" si="45">J35/4</f>
        <v>2</v>
      </c>
      <c r="P35" s="18">
        <f t="shared" ref="P35:P37" si="46">K35/4</f>
        <v>22</v>
      </c>
      <c r="Q35" s="19">
        <f t="shared" ref="Q35:Q37" si="47">L35/4</f>
        <v>0</v>
      </c>
    </row>
    <row r="36" spans="1:18" x14ac:dyDescent="0.2">
      <c r="A36" s="16" t="s">
        <v>52</v>
      </c>
      <c r="B36" s="16" t="s">
        <v>175</v>
      </c>
      <c r="C36" s="20">
        <v>4</v>
      </c>
      <c r="D36" s="20">
        <v>7.58</v>
      </c>
      <c r="E36" s="16">
        <v>261</v>
      </c>
      <c r="F36" s="16" t="s">
        <v>71</v>
      </c>
      <c r="G36" s="16" t="s">
        <v>71</v>
      </c>
      <c r="H36" s="20">
        <v>13.42</v>
      </c>
      <c r="I36" s="16">
        <v>262</v>
      </c>
      <c r="J36" s="16">
        <v>13</v>
      </c>
      <c r="K36" s="16">
        <v>125</v>
      </c>
      <c r="L36" s="16">
        <v>0</v>
      </c>
      <c r="M36" s="16" t="s">
        <v>74</v>
      </c>
      <c r="N36" s="18">
        <f t="shared" si="44"/>
        <v>65.5</v>
      </c>
      <c r="O36" s="18">
        <f t="shared" si="45"/>
        <v>3.25</v>
      </c>
      <c r="P36" s="18">
        <f t="shared" si="46"/>
        <v>31.25</v>
      </c>
      <c r="Q36" s="19">
        <f t="shared" si="47"/>
        <v>0</v>
      </c>
    </row>
    <row r="37" spans="1:18" x14ac:dyDescent="0.2">
      <c r="A37" s="16" t="s">
        <v>53</v>
      </c>
      <c r="B37" s="16" t="s">
        <v>175</v>
      </c>
      <c r="C37" s="20">
        <v>12</v>
      </c>
      <c r="D37" s="20">
        <v>5.5</v>
      </c>
      <c r="E37" s="16">
        <v>282</v>
      </c>
      <c r="F37" s="16" t="s">
        <v>71</v>
      </c>
      <c r="G37" s="16" t="s">
        <v>171</v>
      </c>
      <c r="H37" s="20">
        <v>7.58</v>
      </c>
      <c r="I37" s="16">
        <v>283</v>
      </c>
      <c r="J37" s="16">
        <v>9</v>
      </c>
      <c r="K37" s="16">
        <v>108</v>
      </c>
      <c r="L37" s="16">
        <v>0</v>
      </c>
      <c r="M37" s="16" t="s">
        <v>74</v>
      </c>
      <c r="N37" s="18">
        <f t="shared" si="44"/>
        <v>70.75</v>
      </c>
      <c r="O37" s="18">
        <f t="shared" si="45"/>
        <v>2.25</v>
      </c>
      <c r="P37" s="18">
        <f t="shared" si="46"/>
        <v>27</v>
      </c>
      <c r="Q37" s="19">
        <f t="shared" si="47"/>
        <v>0</v>
      </c>
    </row>
    <row r="38" spans="1:18" s="24" customFormat="1" x14ac:dyDescent="0.2">
      <c r="A38" s="21" t="s">
        <v>177</v>
      </c>
      <c r="B38" s="21"/>
      <c r="C38" s="22">
        <f>AVERAGE(C2:C37)</f>
        <v>10.004722222222222</v>
      </c>
      <c r="D38" s="22">
        <f t="shared" ref="D38" si="48">AVERAGE(D2:D37)</f>
        <v>9.7825000000000006</v>
      </c>
      <c r="E38" s="22">
        <f>AVERAGE(E2:E37)</f>
        <v>228.41666666666666</v>
      </c>
      <c r="F38" s="21"/>
      <c r="G38" s="21"/>
      <c r="H38" s="22">
        <f>AVERAGE(H2:H37)</f>
        <v>4.2552777777777786</v>
      </c>
      <c r="I38" s="22">
        <f t="shared" ref="I38:L38" si="49">AVERAGE(I2:I37)</f>
        <v>235.75</v>
      </c>
      <c r="J38" s="22">
        <f t="shared" si="49"/>
        <v>22.694444444444443</v>
      </c>
      <c r="K38" s="22">
        <f t="shared" si="49"/>
        <v>144.33333333333334</v>
      </c>
      <c r="L38" s="22">
        <f t="shared" si="49"/>
        <v>0</v>
      </c>
      <c r="M38" s="21"/>
      <c r="N38" s="23">
        <f>AVERAGE(N2:N37)</f>
        <v>58.9375</v>
      </c>
      <c r="O38" s="23">
        <f t="shared" ref="O38:Q38" si="50">AVERAGE(O2:O37)</f>
        <v>5.6736111111111107</v>
      </c>
      <c r="P38" s="23">
        <f t="shared" si="50"/>
        <v>36.083333333333336</v>
      </c>
      <c r="Q38" s="23">
        <f t="shared" si="50"/>
        <v>0</v>
      </c>
    </row>
    <row r="39" spans="1:18" s="24" customFormat="1" x14ac:dyDescent="0.2">
      <c r="A39" s="21" t="s">
        <v>178</v>
      </c>
      <c r="B39" s="21"/>
      <c r="C39" s="22">
        <f>STDEV(C2:C37)</f>
        <v>4.5228034833724911</v>
      </c>
      <c r="D39" s="22">
        <f t="shared" ref="D39:E39" si="51">STDEV(D2:D37)</f>
        <v>5.0201561586411687</v>
      </c>
      <c r="E39" s="22">
        <f t="shared" si="51"/>
        <v>42.119133758559521</v>
      </c>
      <c r="F39" s="21"/>
      <c r="G39" s="21"/>
      <c r="H39" s="22">
        <f>STDEV(H2:H37)</f>
        <v>3.0973523127352407</v>
      </c>
      <c r="I39" s="22">
        <f t="shared" ref="I39:K39" si="52">STDEV(I2:I38)</f>
        <v>43.76158576753005</v>
      </c>
      <c r="J39" s="22">
        <f t="shared" si="52"/>
        <v>30.57306316609483</v>
      </c>
      <c r="K39" s="22">
        <f t="shared" si="52"/>
        <v>28.977002375447153</v>
      </c>
      <c r="L39" s="22">
        <f>STDEV(L2:L38)</f>
        <v>0</v>
      </c>
      <c r="M39" s="21"/>
      <c r="N39" s="23">
        <f>STDEV(N2:N37)</f>
        <v>11.095587121528476</v>
      </c>
      <c r="O39" s="23">
        <f t="shared" ref="O39:Q39" si="53">STDEV(O2:O37)</f>
        <v>7.7516863244726224</v>
      </c>
      <c r="P39" s="23">
        <f t="shared" si="53"/>
        <v>7.3470110540662334</v>
      </c>
      <c r="Q39" s="23">
        <f t="shared" si="53"/>
        <v>0</v>
      </c>
    </row>
    <row r="40" spans="1:18" s="24" customFormat="1" x14ac:dyDescent="0.2">
      <c r="A40" s="25" t="s">
        <v>179</v>
      </c>
      <c r="B40" s="21"/>
      <c r="C40" s="22">
        <f>C38+C39</f>
        <v>14.527525705594712</v>
      </c>
      <c r="D40" s="22">
        <f t="shared" ref="D40:E40" si="54">D38+D39</f>
        <v>14.80265615864117</v>
      </c>
      <c r="E40" s="22">
        <f t="shared" si="54"/>
        <v>270.53580042522617</v>
      </c>
      <c r="F40" s="21"/>
      <c r="G40" s="21"/>
      <c r="H40" s="22">
        <f>H38+H39</f>
        <v>7.3526300905130189</v>
      </c>
      <c r="I40" s="22">
        <f t="shared" ref="I40:L40" si="55">I38+I39</f>
        <v>279.51158576753005</v>
      </c>
      <c r="J40" s="22">
        <f t="shared" si="55"/>
        <v>53.267507610539269</v>
      </c>
      <c r="K40" s="22">
        <f t="shared" si="55"/>
        <v>173.31033570878049</v>
      </c>
      <c r="L40" s="22">
        <f t="shared" si="55"/>
        <v>0</v>
      </c>
      <c r="M40" s="21"/>
      <c r="N40" s="23">
        <f>N38+N39</f>
        <v>70.033087121528482</v>
      </c>
      <c r="O40" s="23">
        <f t="shared" ref="O40:Q40" si="56">O38+O39</f>
        <v>13.425297435583733</v>
      </c>
      <c r="P40" s="23">
        <f t="shared" si="56"/>
        <v>43.430344387399572</v>
      </c>
      <c r="Q40" s="23">
        <f t="shared" si="56"/>
        <v>0</v>
      </c>
    </row>
    <row r="41" spans="1:18" s="24" customFormat="1" x14ac:dyDescent="0.2">
      <c r="A41" s="25" t="s">
        <v>180</v>
      </c>
      <c r="B41" s="21"/>
      <c r="C41" s="22">
        <f>C38-C39</f>
        <v>5.481918738849731</v>
      </c>
      <c r="D41" s="22">
        <f t="shared" ref="D41:E41" si="57">D38-D39</f>
        <v>4.7623438413588319</v>
      </c>
      <c r="E41" s="22">
        <f t="shared" si="57"/>
        <v>186.29753290810714</v>
      </c>
      <c r="F41" s="21"/>
      <c r="G41" s="21"/>
      <c r="H41" s="22">
        <f>H38-H39</f>
        <v>1.1579254650425379</v>
      </c>
      <c r="I41" s="22">
        <f t="shared" ref="I41:L41" si="58">I38-I39</f>
        <v>191.98841423246995</v>
      </c>
      <c r="J41" s="22">
        <f t="shared" si="58"/>
        <v>-7.8786187216503869</v>
      </c>
      <c r="K41" s="22">
        <f t="shared" si="58"/>
        <v>115.35633095788619</v>
      </c>
      <c r="L41" s="22">
        <f t="shared" si="58"/>
        <v>0</v>
      </c>
      <c r="M41" s="21"/>
      <c r="N41" s="23">
        <f>N38-N39</f>
        <v>47.841912878471526</v>
      </c>
      <c r="O41" s="23">
        <f t="shared" ref="O41:Q41" si="59">O38-O39</f>
        <v>-2.0780752133615117</v>
      </c>
      <c r="P41" s="23">
        <f t="shared" si="59"/>
        <v>28.736322279267103</v>
      </c>
      <c r="Q41" s="23">
        <f t="shared" si="59"/>
        <v>0</v>
      </c>
    </row>
    <row r="42" spans="1:18" s="24" customFormat="1" x14ac:dyDescent="0.2">
      <c r="A42" s="25" t="s">
        <v>181</v>
      </c>
      <c r="B42" s="21"/>
      <c r="C42" s="22">
        <f>C38+(C39*2)</f>
        <v>19.050329188967204</v>
      </c>
      <c r="D42" s="22">
        <f t="shared" ref="D42:E42" si="60">D38+(D39*2)</f>
        <v>19.822812317282338</v>
      </c>
      <c r="E42" s="22">
        <f t="shared" si="60"/>
        <v>312.65493418378571</v>
      </c>
      <c r="F42" s="21"/>
      <c r="G42" s="21"/>
      <c r="H42" s="22">
        <f t="shared" ref="H42:Q42" si="61">H38+(H39*2)</f>
        <v>10.44998240324826</v>
      </c>
      <c r="I42" s="22">
        <f t="shared" si="61"/>
        <v>323.2731715350601</v>
      </c>
      <c r="J42" s="22">
        <f t="shared" si="61"/>
        <v>83.84057077663411</v>
      </c>
      <c r="K42" s="22">
        <f t="shared" si="61"/>
        <v>202.28733808422766</v>
      </c>
      <c r="L42" s="22">
        <f t="shared" si="61"/>
        <v>0</v>
      </c>
      <c r="M42" s="21"/>
      <c r="N42" s="22">
        <f t="shared" si="61"/>
        <v>81.128674243056949</v>
      </c>
      <c r="O42" s="22">
        <f t="shared" si="61"/>
        <v>21.176983760056356</v>
      </c>
      <c r="P42" s="22">
        <f t="shared" si="61"/>
        <v>50.777355441465801</v>
      </c>
      <c r="Q42" s="22">
        <f t="shared" si="61"/>
        <v>0</v>
      </c>
      <c r="R42" s="22"/>
    </row>
    <row r="43" spans="1:18" s="24" customFormat="1" x14ac:dyDescent="0.2">
      <c r="A43" s="25" t="s">
        <v>182</v>
      </c>
      <c r="B43" s="21"/>
      <c r="C43" s="22">
        <f>C38-(C39*2)</f>
        <v>0.95911525547723997</v>
      </c>
      <c r="D43" s="22">
        <f t="shared" ref="D43:E43" si="62">D38-(D39*2)</f>
        <v>-0.25781231728233678</v>
      </c>
      <c r="E43" s="22">
        <f t="shared" si="62"/>
        <v>144.1783991495476</v>
      </c>
      <c r="F43" s="21"/>
      <c r="G43" s="21"/>
      <c r="H43" s="22">
        <f t="shared" ref="H43:Q43" si="63">H38-(H39*2)</f>
        <v>-1.9394268476927028</v>
      </c>
      <c r="I43" s="22">
        <f t="shared" si="63"/>
        <v>148.2268284649399</v>
      </c>
      <c r="J43" s="22">
        <f t="shared" si="63"/>
        <v>-38.451681887745217</v>
      </c>
      <c r="K43" s="22">
        <f t="shared" si="63"/>
        <v>86.37932858243903</v>
      </c>
      <c r="L43" s="22">
        <f t="shared" si="63"/>
        <v>0</v>
      </c>
      <c r="M43" s="21"/>
      <c r="N43" s="22">
        <f t="shared" si="63"/>
        <v>36.746325756943051</v>
      </c>
      <c r="O43" s="22">
        <f t="shared" si="63"/>
        <v>-9.8297615378341341</v>
      </c>
      <c r="P43" s="22">
        <f t="shared" si="63"/>
        <v>21.389311225200871</v>
      </c>
      <c r="Q43" s="22">
        <f t="shared" si="63"/>
        <v>0</v>
      </c>
    </row>
  </sheetData>
  <autoFilter ref="A1:R1" xr:uid="{5E01F976-5436-441A-9C48-65205B0D1232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13D5-71E9-4E99-A301-2AB85A7D85E5}">
  <dimension ref="A3:P16"/>
  <sheetViews>
    <sheetView topLeftCell="F1" workbookViewId="0">
      <selection activeCell="H4" sqref="H4:P4"/>
    </sheetView>
  </sheetViews>
  <sheetFormatPr defaultRowHeight="15" x14ac:dyDescent="0.25"/>
  <cols>
    <col min="1" max="1" width="22.5703125" bestFit="1" customWidth="1"/>
    <col min="2" max="2" width="35" bestFit="1" customWidth="1"/>
    <col min="3" max="3" width="36.28515625" bestFit="1" customWidth="1"/>
    <col min="4" max="4" width="38.28515625" bestFit="1" customWidth="1"/>
    <col min="5" max="5" width="11.28515625" bestFit="1" customWidth="1"/>
    <col min="6" max="6" width="9.42578125" bestFit="1" customWidth="1"/>
    <col min="7" max="7" width="16.5703125" bestFit="1" customWidth="1"/>
    <col min="8" max="8" width="11.7109375" bestFit="1" customWidth="1"/>
    <col min="9" max="9" width="16.5703125" bestFit="1" customWidth="1"/>
    <col min="10" max="10" width="13.5703125" bestFit="1" customWidth="1"/>
    <col min="11" max="11" width="14.140625" bestFit="1" customWidth="1"/>
    <col min="12" max="12" width="31" bestFit="1" customWidth="1"/>
  </cols>
  <sheetData>
    <row r="3" spans="1:16" x14ac:dyDescent="0.25">
      <c r="A3" s="26" t="s">
        <v>183</v>
      </c>
      <c r="B3" t="s">
        <v>190</v>
      </c>
      <c r="C3" t="s">
        <v>191</v>
      </c>
      <c r="D3" t="s">
        <v>192</v>
      </c>
    </row>
    <row r="4" spans="1:16" x14ac:dyDescent="0.25">
      <c r="A4" s="27" t="s">
        <v>51</v>
      </c>
      <c r="B4">
        <v>9.6133333333333333</v>
      </c>
      <c r="C4">
        <v>11.930000000000001</v>
      </c>
      <c r="D4">
        <v>4.66</v>
      </c>
      <c r="H4" t="s">
        <v>50</v>
      </c>
      <c r="I4" t="s">
        <v>51</v>
      </c>
      <c r="J4" t="s">
        <v>52</v>
      </c>
      <c r="K4" t="s">
        <v>53</v>
      </c>
      <c r="L4" t="s">
        <v>185</v>
      </c>
      <c r="M4" s="30" t="s">
        <v>186</v>
      </c>
      <c r="N4" s="30" t="s">
        <v>187</v>
      </c>
      <c r="O4" s="30" t="s">
        <v>188</v>
      </c>
      <c r="P4" s="30" t="s">
        <v>189</v>
      </c>
    </row>
    <row r="5" spans="1:16" x14ac:dyDescent="0.25">
      <c r="A5" s="27" t="s">
        <v>52</v>
      </c>
      <c r="B5">
        <v>11.195833333333335</v>
      </c>
      <c r="C5">
        <v>9.3858333333333324</v>
      </c>
      <c r="D5">
        <v>4.8225000000000007</v>
      </c>
      <c r="H5" t="s">
        <v>175</v>
      </c>
      <c r="I5" s="28">
        <v>76</v>
      </c>
      <c r="J5" s="28">
        <v>65.5</v>
      </c>
      <c r="K5" s="28">
        <v>70.75</v>
      </c>
      <c r="L5" s="28">
        <v>58.9375</v>
      </c>
      <c r="M5" s="28">
        <v>70.033087121528482</v>
      </c>
      <c r="N5" s="28">
        <v>47.841912878471526</v>
      </c>
      <c r="O5" s="28">
        <v>81.128674243056949</v>
      </c>
      <c r="P5" s="28">
        <v>36.746325756943051</v>
      </c>
    </row>
    <row r="6" spans="1:16" x14ac:dyDescent="0.25">
      <c r="A6" s="27" t="s">
        <v>53</v>
      </c>
      <c r="B6">
        <v>9.2050000000000001</v>
      </c>
      <c r="C6">
        <v>8.0316666666666681</v>
      </c>
      <c r="D6">
        <v>3.2833333333333332</v>
      </c>
      <c r="H6" t="s">
        <v>150</v>
      </c>
      <c r="I6" s="28">
        <v>70</v>
      </c>
      <c r="J6" s="28">
        <v>70</v>
      </c>
      <c r="K6" s="28">
        <v>67</v>
      </c>
      <c r="L6" s="28">
        <v>58.9375</v>
      </c>
      <c r="M6" s="28">
        <v>70.033087121528482</v>
      </c>
      <c r="N6" s="28">
        <v>47.841912878471526</v>
      </c>
      <c r="O6" s="28">
        <v>81.128674243056949</v>
      </c>
      <c r="P6" s="28">
        <v>36.746325756943051</v>
      </c>
    </row>
    <row r="7" spans="1:16" x14ac:dyDescent="0.25">
      <c r="A7" s="27" t="s">
        <v>184</v>
      </c>
      <c r="B7">
        <v>10.00472222222222</v>
      </c>
      <c r="C7">
        <v>9.7825000000000006</v>
      </c>
      <c r="D7">
        <v>4.2552777777777786</v>
      </c>
      <c r="H7" t="s">
        <v>159</v>
      </c>
      <c r="I7" s="28">
        <v>60</v>
      </c>
      <c r="J7" s="28">
        <v>57</v>
      </c>
      <c r="K7" s="28">
        <v>63</v>
      </c>
      <c r="L7" s="28">
        <v>58.9375</v>
      </c>
      <c r="M7" s="28">
        <v>70.033087121528482</v>
      </c>
      <c r="N7" s="28">
        <v>47.841912878471526</v>
      </c>
      <c r="O7" s="28">
        <v>81.128674243056949</v>
      </c>
      <c r="P7" s="28">
        <v>36.746325756943051</v>
      </c>
    </row>
    <row r="8" spans="1:16" x14ac:dyDescent="0.25">
      <c r="H8" t="s">
        <v>46</v>
      </c>
      <c r="I8" s="28">
        <v>64.75</v>
      </c>
      <c r="J8" s="28">
        <v>68.75</v>
      </c>
      <c r="K8" s="28">
        <v>62.5</v>
      </c>
      <c r="L8" s="28">
        <v>58.9375</v>
      </c>
      <c r="M8" s="28">
        <v>70.033087121528482</v>
      </c>
      <c r="N8" s="28">
        <v>47.841912878471526</v>
      </c>
      <c r="O8" s="28">
        <v>81.128674243056949</v>
      </c>
      <c r="P8" s="28">
        <v>36.746325756943051</v>
      </c>
    </row>
    <row r="9" spans="1:16" x14ac:dyDescent="0.25">
      <c r="H9" t="s">
        <v>157</v>
      </c>
      <c r="I9" s="28">
        <v>64</v>
      </c>
      <c r="J9" s="28">
        <v>88</v>
      </c>
      <c r="K9" s="28">
        <v>60.5</v>
      </c>
      <c r="L9" s="28">
        <v>58.9375</v>
      </c>
      <c r="M9" s="28">
        <v>70.033087121528482</v>
      </c>
      <c r="N9" s="28">
        <v>47.841912878471526</v>
      </c>
      <c r="O9" s="28">
        <v>81.128674243056949</v>
      </c>
      <c r="P9" s="28">
        <v>36.746325756943051</v>
      </c>
    </row>
    <row r="10" spans="1:16" x14ac:dyDescent="0.25">
      <c r="A10" t="s">
        <v>55</v>
      </c>
      <c r="B10" t="s">
        <v>190</v>
      </c>
      <c r="C10" t="s">
        <v>194</v>
      </c>
      <c r="D10" t="s">
        <v>192</v>
      </c>
      <c r="H10" t="s">
        <v>149</v>
      </c>
      <c r="I10" s="28">
        <v>64.5</v>
      </c>
      <c r="J10" s="28">
        <v>63</v>
      </c>
      <c r="K10" s="28">
        <v>58.75</v>
      </c>
      <c r="L10" s="28">
        <v>58.9375</v>
      </c>
      <c r="M10" s="28">
        <v>70.033087121528482</v>
      </c>
      <c r="N10" s="28">
        <v>47.841912878471526</v>
      </c>
      <c r="O10" s="28">
        <v>81.128674243056949</v>
      </c>
      <c r="P10" s="28">
        <v>36.746325756943051</v>
      </c>
    </row>
    <row r="11" spans="1:16" x14ac:dyDescent="0.25">
      <c r="A11" t="s">
        <v>198</v>
      </c>
      <c r="B11" s="28">
        <v>9.6133333333333333</v>
      </c>
      <c r="C11" s="28">
        <v>11.930000000000001</v>
      </c>
      <c r="D11" s="28">
        <v>4.66</v>
      </c>
      <c r="H11" t="s">
        <v>155</v>
      </c>
      <c r="I11" s="28">
        <v>61</v>
      </c>
      <c r="J11" s="28">
        <v>57.5</v>
      </c>
      <c r="K11" s="28">
        <v>58</v>
      </c>
      <c r="L11" s="28">
        <v>58.9375</v>
      </c>
      <c r="M11" s="28">
        <v>70.033087121528482</v>
      </c>
      <c r="N11" s="28">
        <v>47.841912878471526</v>
      </c>
      <c r="O11" s="28">
        <v>81.128674243056949</v>
      </c>
      <c r="P11" s="28">
        <v>36.746325756943051</v>
      </c>
    </row>
    <row r="12" spans="1:16" x14ac:dyDescent="0.25">
      <c r="A12" t="s">
        <v>199</v>
      </c>
      <c r="B12" s="28">
        <v>11.195833333333335</v>
      </c>
      <c r="C12" s="28">
        <v>9.3858333333333324</v>
      </c>
      <c r="D12" s="28">
        <v>4.8225000000000007</v>
      </c>
      <c r="H12" t="s">
        <v>78</v>
      </c>
      <c r="I12" s="28">
        <v>52.75</v>
      </c>
      <c r="J12" s="28">
        <v>60.5</v>
      </c>
      <c r="K12" s="28">
        <v>56.5</v>
      </c>
      <c r="L12" s="28">
        <v>58.9375</v>
      </c>
      <c r="M12" s="28">
        <v>70.033087121528482</v>
      </c>
      <c r="N12" s="28">
        <v>47.841912878471526</v>
      </c>
      <c r="O12" s="28">
        <v>81.128674243056949</v>
      </c>
      <c r="P12" s="28">
        <v>36.746325756943051</v>
      </c>
    </row>
    <row r="13" spans="1:16" x14ac:dyDescent="0.25">
      <c r="A13" t="s">
        <v>200</v>
      </c>
      <c r="B13" s="28">
        <v>9.2050000000000001</v>
      </c>
      <c r="C13" s="28">
        <v>8.0316666666666681</v>
      </c>
      <c r="D13" s="28">
        <v>3.2833333333333332</v>
      </c>
      <c r="H13" t="s">
        <v>111</v>
      </c>
      <c r="I13" s="28">
        <v>45</v>
      </c>
      <c r="J13" s="28">
        <v>47.75</v>
      </c>
      <c r="K13" s="28">
        <v>55.75</v>
      </c>
      <c r="L13" s="28">
        <v>58.9375</v>
      </c>
      <c r="M13" s="28">
        <v>70.033087121528482</v>
      </c>
      <c r="N13" s="28">
        <v>47.841912878471526</v>
      </c>
      <c r="O13" s="28">
        <v>81.128674243056949</v>
      </c>
      <c r="P13" s="28">
        <v>36.746325756943051</v>
      </c>
    </row>
    <row r="14" spans="1:16" x14ac:dyDescent="0.25">
      <c r="H14" t="s">
        <v>148</v>
      </c>
      <c r="I14" s="28">
        <v>50.5</v>
      </c>
      <c r="J14" s="28">
        <v>59.25</v>
      </c>
      <c r="K14" s="28">
        <v>48</v>
      </c>
      <c r="L14" s="28">
        <v>58.9375</v>
      </c>
      <c r="M14" s="28">
        <v>70.033087121528482</v>
      </c>
      <c r="N14" s="28">
        <v>47.841912878471526</v>
      </c>
      <c r="O14" s="28">
        <v>81.128674243056949</v>
      </c>
      <c r="P14" s="28">
        <v>36.746325756943051</v>
      </c>
    </row>
    <row r="15" spans="1:16" x14ac:dyDescent="0.25">
      <c r="H15" t="s">
        <v>163</v>
      </c>
      <c r="I15" s="28">
        <v>48.5</v>
      </c>
      <c r="J15" s="28">
        <v>60</v>
      </c>
      <c r="K15" s="28">
        <v>37</v>
      </c>
      <c r="L15" s="28">
        <v>58.9375</v>
      </c>
      <c r="M15" s="28">
        <v>70.033087121528482</v>
      </c>
      <c r="N15" s="28">
        <v>47.841912878471526</v>
      </c>
      <c r="O15" s="28">
        <v>81.128674243056949</v>
      </c>
      <c r="P15" s="28">
        <v>36.746325756943051</v>
      </c>
    </row>
    <row r="16" spans="1:16" x14ac:dyDescent="0.25">
      <c r="H16" t="s">
        <v>112</v>
      </c>
      <c r="I16" s="28">
        <v>42.5</v>
      </c>
      <c r="J16" s="28">
        <v>60</v>
      </c>
      <c r="K16" s="28">
        <v>27.25</v>
      </c>
      <c r="L16" s="28">
        <v>58.9375</v>
      </c>
      <c r="M16" s="28">
        <v>70.033087121528482</v>
      </c>
      <c r="N16" s="28">
        <v>47.841912878471526</v>
      </c>
      <c r="O16" s="28">
        <v>81.128674243056949</v>
      </c>
      <c r="P16" s="28">
        <v>36.746325756943051</v>
      </c>
    </row>
  </sheetData>
  <autoFilter ref="H4:P4" xr:uid="{D8D713D5-71E9-4E99-A301-2AB85A7D85E5}">
    <sortState xmlns:xlrd2="http://schemas.microsoft.com/office/spreadsheetml/2017/richdata2" ref="H5:P16">
      <sortCondition descending="1" ref="K4"/>
    </sortState>
  </autoFilter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59A6-8DCE-4A95-BE52-CDC7028573B7}">
  <dimension ref="A1:R43"/>
  <sheetViews>
    <sheetView topLeftCell="I1" workbookViewId="0">
      <pane ySplit="1" topLeftCell="A17" activePane="bottomLeft" state="frozen"/>
      <selection pane="bottomLeft" activeCell="N38" sqref="N38:N43"/>
    </sheetView>
  </sheetViews>
  <sheetFormatPr defaultColWidth="8.7109375" defaultRowHeight="14.25" x14ac:dyDescent="0.2"/>
  <cols>
    <col min="1" max="2" width="20.5703125" style="16" customWidth="1"/>
    <col min="3" max="4" width="20.5703125" style="20" customWidth="1"/>
    <col min="5" max="7" width="20.5703125" style="16" customWidth="1"/>
    <col min="8" max="8" width="20.5703125" style="20" customWidth="1"/>
    <col min="9" max="13" width="20.5703125" style="16" customWidth="1"/>
    <col min="14" max="16" width="20.7109375" style="18" customWidth="1"/>
    <col min="17" max="17" width="20.7109375" style="19" customWidth="1"/>
    <col min="18" max="16384" width="8.7109375" style="15"/>
  </cols>
  <sheetData>
    <row r="1" spans="1:17" ht="42.75" x14ac:dyDescent="0.2">
      <c r="A1" s="16" t="s">
        <v>55</v>
      </c>
      <c r="B1" s="16" t="s">
        <v>50</v>
      </c>
      <c r="C1" s="20" t="s">
        <v>54</v>
      </c>
      <c r="D1" s="20" t="s">
        <v>56</v>
      </c>
      <c r="E1" s="16" t="s">
        <v>57</v>
      </c>
      <c r="F1" s="16" t="s">
        <v>58</v>
      </c>
      <c r="G1" s="16" t="s">
        <v>59</v>
      </c>
      <c r="H1" s="20" t="s">
        <v>60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8" t="s">
        <v>66</v>
      </c>
      <c r="O1" s="18" t="s">
        <v>67</v>
      </c>
      <c r="P1" s="18" t="s">
        <v>68</v>
      </c>
      <c r="Q1" s="19" t="s">
        <v>72</v>
      </c>
    </row>
    <row r="2" spans="1:17" x14ac:dyDescent="0.2">
      <c r="A2" s="16" t="s">
        <v>51</v>
      </c>
      <c r="B2" s="16" t="s">
        <v>46</v>
      </c>
      <c r="C2" s="20">
        <v>9.14</v>
      </c>
      <c r="D2" s="20">
        <v>15</v>
      </c>
      <c r="E2" s="16">
        <v>365</v>
      </c>
      <c r="F2" s="16" t="s">
        <v>71</v>
      </c>
      <c r="G2" s="16" t="s">
        <v>71</v>
      </c>
      <c r="H2" s="20">
        <v>2</v>
      </c>
      <c r="I2" s="16">
        <v>368</v>
      </c>
      <c r="J2" s="16">
        <v>12</v>
      </c>
      <c r="K2" s="16">
        <v>20</v>
      </c>
      <c r="L2" s="16">
        <v>0</v>
      </c>
      <c r="M2" s="16" t="s">
        <v>74</v>
      </c>
      <c r="N2" s="18">
        <f>I2/4</f>
        <v>92</v>
      </c>
      <c r="O2" s="18">
        <f>J2/4</f>
        <v>3</v>
      </c>
      <c r="P2" s="18">
        <f>K2/4</f>
        <v>5</v>
      </c>
      <c r="Q2" s="19">
        <f>L2/4</f>
        <v>0</v>
      </c>
    </row>
    <row r="3" spans="1:17" x14ac:dyDescent="0.2">
      <c r="A3" s="16" t="s">
        <v>52</v>
      </c>
      <c r="B3" s="16" t="s">
        <v>46</v>
      </c>
      <c r="C3" s="20">
        <v>7.71</v>
      </c>
      <c r="D3" s="20">
        <v>12</v>
      </c>
      <c r="E3" s="16">
        <v>359</v>
      </c>
      <c r="F3" s="16" t="s">
        <v>71</v>
      </c>
      <c r="G3" s="16" t="s">
        <v>71</v>
      </c>
      <c r="H3" s="20">
        <v>2</v>
      </c>
      <c r="I3" s="16">
        <v>362</v>
      </c>
      <c r="J3" s="16">
        <v>6</v>
      </c>
      <c r="K3" s="16">
        <v>32</v>
      </c>
      <c r="L3" s="16">
        <v>0</v>
      </c>
      <c r="M3" s="16" t="s">
        <v>71</v>
      </c>
      <c r="N3" s="18">
        <f t="shared" ref="N3:N4" si="0">I3/4</f>
        <v>90.5</v>
      </c>
      <c r="O3" s="18">
        <f t="shared" ref="O3:O4" si="1">J3/4</f>
        <v>1.5</v>
      </c>
      <c r="P3" s="18">
        <f t="shared" ref="P3:P4" si="2">K3/4</f>
        <v>8</v>
      </c>
      <c r="Q3" s="19">
        <f t="shared" ref="Q3:Q4" si="3">L3/4</f>
        <v>0</v>
      </c>
    </row>
    <row r="4" spans="1:17" x14ac:dyDescent="0.2">
      <c r="A4" s="16" t="s">
        <v>53</v>
      </c>
      <c r="B4" s="16" t="s">
        <v>46</v>
      </c>
      <c r="C4" s="20">
        <v>11.43</v>
      </c>
      <c r="D4" s="20">
        <v>5</v>
      </c>
      <c r="E4" s="16">
        <v>363</v>
      </c>
      <c r="F4" s="16" t="s">
        <v>71</v>
      </c>
      <c r="G4" s="16" t="s">
        <v>71</v>
      </c>
      <c r="H4" s="20">
        <v>1</v>
      </c>
      <c r="I4" s="16">
        <v>366</v>
      </c>
      <c r="J4" s="16">
        <v>3</v>
      </c>
      <c r="K4" s="16">
        <v>31</v>
      </c>
      <c r="L4" s="16">
        <v>0</v>
      </c>
      <c r="M4" s="16" t="s">
        <v>71</v>
      </c>
      <c r="N4" s="18">
        <f t="shared" si="0"/>
        <v>91.5</v>
      </c>
      <c r="O4" s="18">
        <f t="shared" si="1"/>
        <v>0.75</v>
      </c>
      <c r="P4" s="18">
        <f t="shared" si="2"/>
        <v>7.75</v>
      </c>
      <c r="Q4" s="19">
        <f t="shared" si="3"/>
        <v>0</v>
      </c>
    </row>
    <row r="5" spans="1:17" ht="28.5" x14ac:dyDescent="0.2">
      <c r="A5" s="16" t="s">
        <v>51</v>
      </c>
      <c r="B5" s="16" t="s">
        <v>78</v>
      </c>
      <c r="C5" s="20">
        <v>4.2300000000000004</v>
      </c>
      <c r="D5" s="20">
        <v>7.38</v>
      </c>
      <c r="E5" s="16">
        <v>317</v>
      </c>
      <c r="F5" s="16" t="s">
        <v>89</v>
      </c>
      <c r="G5" s="16" t="s">
        <v>90</v>
      </c>
      <c r="H5" s="20">
        <v>2.77</v>
      </c>
      <c r="I5" s="16">
        <v>319</v>
      </c>
      <c r="J5" s="16">
        <v>43</v>
      </c>
      <c r="K5" s="16">
        <v>38</v>
      </c>
      <c r="L5" s="16">
        <v>0</v>
      </c>
      <c r="M5" s="16" t="s">
        <v>85</v>
      </c>
      <c r="N5" s="18">
        <f t="shared" ref="N5:N7" si="4">I5/4</f>
        <v>79.75</v>
      </c>
      <c r="O5" s="18">
        <f t="shared" ref="O5:O7" si="5">J5/4</f>
        <v>10.75</v>
      </c>
      <c r="P5" s="18">
        <f t="shared" ref="P5:P7" si="6">K5/4</f>
        <v>9.5</v>
      </c>
      <c r="Q5" s="19">
        <f t="shared" ref="Q5:Q7" si="7">L5/4</f>
        <v>0</v>
      </c>
    </row>
    <row r="6" spans="1:17" ht="42.75" x14ac:dyDescent="0.2">
      <c r="A6" s="16" t="s">
        <v>52</v>
      </c>
      <c r="B6" s="16" t="s">
        <v>78</v>
      </c>
      <c r="C6" s="20">
        <v>8.77</v>
      </c>
      <c r="D6" s="20">
        <v>6.33</v>
      </c>
      <c r="E6" s="16">
        <v>374</v>
      </c>
      <c r="F6" s="16" t="s">
        <v>91</v>
      </c>
      <c r="G6" s="16" t="s">
        <v>92</v>
      </c>
      <c r="H6" s="20">
        <v>1.35</v>
      </c>
      <c r="I6" s="16">
        <v>375</v>
      </c>
      <c r="J6" s="16">
        <v>12</v>
      </c>
      <c r="K6" s="16">
        <v>13</v>
      </c>
      <c r="L6" s="16">
        <v>0</v>
      </c>
      <c r="M6" s="16" t="s">
        <v>93</v>
      </c>
      <c r="N6" s="18">
        <f>I6/4</f>
        <v>93.75</v>
      </c>
      <c r="O6" s="18">
        <f t="shared" si="5"/>
        <v>3</v>
      </c>
      <c r="P6" s="18">
        <f t="shared" si="6"/>
        <v>3.25</v>
      </c>
      <c r="Q6" s="19">
        <f t="shared" si="7"/>
        <v>0</v>
      </c>
    </row>
    <row r="7" spans="1:17" ht="42.75" x14ac:dyDescent="0.2">
      <c r="A7" s="16" t="s">
        <v>53</v>
      </c>
      <c r="B7" s="16" t="s">
        <v>78</v>
      </c>
      <c r="C7" s="20">
        <v>2.85</v>
      </c>
      <c r="D7" s="20">
        <v>6.4</v>
      </c>
      <c r="E7" s="16">
        <v>352</v>
      </c>
      <c r="F7" s="16" t="s">
        <v>94</v>
      </c>
      <c r="G7" s="16" t="s">
        <v>95</v>
      </c>
      <c r="H7" s="20">
        <v>2.02</v>
      </c>
      <c r="I7" s="16">
        <v>354</v>
      </c>
      <c r="J7" s="16">
        <v>26</v>
      </c>
      <c r="K7" s="16">
        <v>20</v>
      </c>
      <c r="L7" s="16">
        <v>0</v>
      </c>
      <c r="M7" s="16" t="s">
        <v>96</v>
      </c>
      <c r="N7" s="18">
        <f t="shared" si="4"/>
        <v>88.5</v>
      </c>
      <c r="O7" s="18">
        <f t="shared" si="5"/>
        <v>6.5</v>
      </c>
      <c r="P7" s="18">
        <f t="shared" si="6"/>
        <v>5</v>
      </c>
      <c r="Q7" s="19">
        <f t="shared" si="7"/>
        <v>0</v>
      </c>
    </row>
    <row r="8" spans="1:17" ht="42.75" x14ac:dyDescent="0.2">
      <c r="A8" s="16" t="s">
        <v>51</v>
      </c>
      <c r="B8" s="16" t="s">
        <v>111</v>
      </c>
      <c r="C8" s="20">
        <v>5.03</v>
      </c>
      <c r="D8" s="20">
        <v>14.05</v>
      </c>
      <c r="E8" s="16">
        <v>274</v>
      </c>
      <c r="F8" s="16" t="s">
        <v>113</v>
      </c>
      <c r="G8" s="16" t="s">
        <v>71</v>
      </c>
      <c r="H8" s="20">
        <v>5.75</v>
      </c>
      <c r="I8" s="16">
        <v>309</v>
      </c>
      <c r="J8" s="16">
        <v>59</v>
      </c>
      <c r="K8" s="16">
        <v>32</v>
      </c>
      <c r="L8" s="16">
        <v>0</v>
      </c>
      <c r="M8" s="16" t="s">
        <v>120</v>
      </c>
      <c r="N8" s="18">
        <f t="shared" ref="N8:N10" si="8">I8/4</f>
        <v>77.25</v>
      </c>
      <c r="O8" s="18">
        <f t="shared" ref="O8:O10" si="9">J8/4</f>
        <v>14.75</v>
      </c>
      <c r="P8" s="18">
        <f t="shared" ref="P8:P10" si="10">K8/4</f>
        <v>8</v>
      </c>
      <c r="Q8" s="19">
        <f t="shared" ref="Q8:Q10" si="11">L8/4</f>
        <v>0</v>
      </c>
    </row>
    <row r="9" spans="1:17" ht="42.75" x14ac:dyDescent="0.2">
      <c r="A9" s="16" t="s">
        <v>52</v>
      </c>
      <c r="B9" s="16" t="s">
        <v>111</v>
      </c>
      <c r="C9" s="20">
        <v>8.83</v>
      </c>
      <c r="D9" s="20">
        <v>11.38</v>
      </c>
      <c r="E9" s="16">
        <v>338</v>
      </c>
      <c r="F9" s="16" t="s">
        <v>113</v>
      </c>
      <c r="G9" s="16" t="s">
        <v>71</v>
      </c>
      <c r="H9" s="20">
        <v>2</v>
      </c>
      <c r="I9" s="16">
        <v>344</v>
      </c>
      <c r="J9" s="16">
        <v>11</v>
      </c>
      <c r="K9" s="16">
        <v>45</v>
      </c>
      <c r="L9" s="16">
        <v>0</v>
      </c>
      <c r="M9" s="16" t="s">
        <v>121</v>
      </c>
      <c r="N9" s="18">
        <f t="shared" si="8"/>
        <v>86</v>
      </c>
      <c r="O9" s="18">
        <f t="shared" si="9"/>
        <v>2.75</v>
      </c>
      <c r="P9" s="18">
        <f t="shared" si="10"/>
        <v>11.25</v>
      </c>
      <c r="Q9" s="19">
        <f t="shared" si="11"/>
        <v>0</v>
      </c>
    </row>
    <row r="10" spans="1:17" ht="57" x14ac:dyDescent="0.2">
      <c r="A10" s="16" t="s">
        <v>53</v>
      </c>
      <c r="B10" s="16" t="s">
        <v>111</v>
      </c>
      <c r="C10" s="20">
        <v>4.62</v>
      </c>
      <c r="D10" s="20">
        <v>11.55</v>
      </c>
      <c r="E10" s="16">
        <v>306</v>
      </c>
      <c r="F10" s="16" t="s">
        <v>113</v>
      </c>
      <c r="G10" s="16" t="s">
        <v>71</v>
      </c>
      <c r="H10" s="20">
        <v>3.23</v>
      </c>
      <c r="I10" s="16">
        <v>325</v>
      </c>
      <c r="J10" s="16">
        <v>35</v>
      </c>
      <c r="K10" s="16">
        <v>40</v>
      </c>
      <c r="L10" s="16">
        <v>0</v>
      </c>
      <c r="M10" s="16" t="s">
        <v>122</v>
      </c>
      <c r="N10" s="18">
        <f t="shared" si="8"/>
        <v>81.25</v>
      </c>
      <c r="O10" s="18">
        <f t="shared" si="9"/>
        <v>8.75</v>
      </c>
      <c r="P10" s="18">
        <f t="shared" si="10"/>
        <v>10</v>
      </c>
      <c r="Q10" s="19">
        <f t="shared" si="11"/>
        <v>0</v>
      </c>
    </row>
    <row r="11" spans="1:17" ht="57" x14ac:dyDescent="0.2">
      <c r="A11" s="16" t="s">
        <v>51</v>
      </c>
      <c r="B11" s="16" t="s">
        <v>112</v>
      </c>
      <c r="C11" s="20">
        <v>7.83</v>
      </c>
      <c r="D11" s="20">
        <v>21.5</v>
      </c>
      <c r="E11" s="16">
        <v>221</v>
      </c>
      <c r="F11" s="16" t="s">
        <v>132</v>
      </c>
      <c r="G11" s="16" t="s">
        <v>132</v>
      </c>
      <c r="H11" s="20">
        <v>8.2200000000000006</v>
      </c>
      <c r="I11" s="16">
        <v>270</v>
      </c>
      <c r="J11" s="16">
        <v>104</v>
      </c>
      <c r="K11" s="16">
        <v>26</v>
      </c>
      <c r="L11" s="16">
        <v>0</v>
      </c>
      <c r="M11" s="16" t="s">
        <v>136</v>
      </c>
      <c r="N11" s="18">
        <f t="shared" ref="N11:N13" si="12">I11/4</f>
        <v>67.5</v>
      </c>
      <c r="O11" s="18">
        <f t="shared" ref="O11:O13" si="13">J11/4</f>
        <v>26</v>
      </c>
      <c r="P11" s="18">
        <f t="shared" ref="P11:P13" si="14">K11/4</f>
        <v>6.5</v>
      </c>
      <c r="Q11" s="19">
        <f t="shared" ref="Q11:Q13" si="15">L11/4</f>
        <v>0</v>
      </c>
    </row>
    <row r="12" spans="1:17" ht="57" x14ac:dyDescent="0.2">
      <c r="A12" s="16" t="s">
        <v>52</v>
      </c>
      <c r="B12" s="16" t="s">
        <v>112</v>
      </c>
      <c r="C12" s="20">
        <v>12.33</v>
      </c>
      <c r="D12" s="20">
        <v>17.63</v>
      </c>
      <c r="E12" s="16">
        <v>328</v>
      </c>
      <c r="F12" s="16" t="s">
        <v>132</v>
      </c>
      <c r="G12" s="16" t="s">
        <v>132</v>
      </c>
      <c r="H12" s="20">
        <v>5.6</v>
      </c>
      <c r="I12" s="16">
        <v>351</v>
      </c>
      <c r="J12" s="16">
        <v>27</v>
      </c>
      <c r="K12" s="16">
        <v>22</v>
      </c>
      <c r="L12" s="16">
        <v>0</v>
      </c>
      <c r="M12" s="16" t="s">
        <v>137</v>
      </c>
      <c r="N12" s="18">
        <f t="shared" si="12"/>
        <v>87.75</v>
      </c>
      <c r="O12" s="18">
        <f t="shared" si="13"/>
        <v>6.75</v>
      </c>
      <c r="P12" s="18">
        <f t="shared" si="14"/>
        <v>5.5</v>
      </c>
      <c r="Q12" s="19">
        <f t="shared" si="15"/>
        <v>0</v>
      </c>
    </row>
    <row r="13" spans="1:17" ht="57" x14ac:dyDescent="0.2">
      <c r="A13" s="16" t="s">
        <v>53</v>
      </c>
      <c r="B13" s="16" t="s">
        <v>112</v>
      </c>
      <c r="C13" s="20">
        <v>6.37</v>
      </c>
      <c r="D13" s="20">
        <v>20.43</v>
      </c>
      <c r="E13" s="16">
        <v>251</v>
      </c>
      <c r="F13" s="16" t="s">
        <v>132</v>
      </c>
      <c r="G13" s="16" t="s">
        <v>132</v>
      </c>
      <c r="H13" s="20">
        <v>8.3000000000000007</v>
      </c>
      <c r="I13" s="16">
        <v>287</v>
      </c>
      <c r="J13" s="16">
        <v>97</v>
      </c>
      <c r="K13" s="16">
        <v>16</v>
      </c>
      <c r="L13" s="16">
        <v>0</v>
      </c>
      <c r="M13" s="16" t="s">
        <v>138</v>
      </c>
      <c r="N13" s="18">
        <f t="shared" si="12"/>
        <v>71.75</v>
      </c>
      <c r="O13" s="18">
        <f t="shared" si="13"/>
        <v>24.25</v>
      </c>
      <c r="P13" s="18">
        <f t="shared" si="14"/>
        <v>4</v>
      </c>
      <c r="Q13" s="19">
        <f t="shared" si="15"/>
        <v>0</v>
      </c>
    </row>
    <row r="14" spans="1:17" x14ac:dyDescent="0.2">
      <c r="A14" s="16" t="s">
        <v>51</v>
      </c>
      <c r="B14" s="16" t="s">
        <v>148</v>
      </c>
      <c r="C14" s="20">
        <v>15</v>
      </c>
      <c r="D14" s="20">
        <v>18</v>
      </c>
      <c r="E14" s="16">
        <v>302</v>
      </c>
      <c r="F14" s="16" t="s">
        <v>71</v>
      </c>
      <c r="G14" s="16" t="s">
        <v>71</v>
      </c>
      <c r="H14" s="20">
        <v>3</v>
      </c>
      <c r="I14" s="16">
        <v>311</v>
      </c>
      <c r="J14" s="16">
        <v>38</v>
      </c>
      <c r="K14" s="16">
        <v>51</v>
      </c>
      <c r="L14" s="16">
        <v>0</v>
      </c>
      <c r="M14" s="16" t="s">
        <v>74</v>
      </c>
      <c r="N14" s="18">
        <f t="shared" ref="N14:N16" si="16">I14/4</f>
        <v>77.75</v>
      </c>
      <c r="O14" s="18">
        <f t="shared" ref="O14:O16" si="17">J14/4</f>
        <v>9.5</v>
      </c>
      <c r="P14" s="18">
        <f t="shared" ref="P14:P16" si="18">K14/4</f>
        <v>12.75</v>
      </c>
      <c r="Q14" s="19">
        <f t="shared" ref="Q14:Q16" si="19">L14/4</f>
        <v>0</v>
      </c>
    </row>
    <row r="15" spans="1:17" x14ac:dyDescent="0.2">
      <c r="A15" s="16" t="s">
        <v>52</v>
      </c>
      <c r="B15" s="16" t="s">
        <v>148</v>
      </c>
      <c r="C15" s="20">
        <v>15</v>
      </c>
      <c r="D15" s="20">
        <v>20</v>
      </c>
      <c r="E15" s="16">
        <v>349</v>
      </c>
      <c r="F15" s="16" t="s">
        <v>71</v>
      </c>
      <c r="G15" s="16" t="s">
        <v>71</v>
      </c>
      <c r="H15" s="20">
        <v>4</v>
      </c>
      <c r="I15" s="16">
        <v>351</v>
      </c>
      <c r="J15" s="16">
        <v>20</v>
      </c>
      <c r="K15" s="16">
        <v>29</v>
      </c>
      <c r="L15" s="16">
        <v>0</v>
      </c>
      <c r="M15" s="16" t="s">
        <v>74</v>
      </c>
      <c r="N15" s="18">
        <f t="shared" si="16"/>
        <v>87.75</v>
      </c>
      <c r="O15" s="18">
        <f t="shared" si="17"/>
        <v>5</v>
      </c>
      <c r="P15" s="18">
        <f t="shared" si="18"/>
        <v>7.25</v>
      </c>
      <c r="Q15" s="19">
        <f t="shared" si="19"/>
        <v>0</v>
      </c>
    </row>
    <row r="16" spans="1:17" x14ac:dyDescent="0.2">
      <c r="A16" s="16" t="s">
        <v>53</v>
      </c>
      <c r="B16" s="16" t="s">
        <v>148</v>
      </c>
      <c r="C16" s="20">
        <v>10</v>
      </c>
      <c r="D16" s="20">
        <v>18</v>
      </c>
      <c r="E16" s="16">
        <v>329</v>
      </c>
      <c r="F16" s="16" t="s">
        <v>71</v>
      </c>
      <c r="G16" s="16" t="s">
        <v>71</v>
      </c>
      <c r="H16" s="20">
        <v>3.5</v>
      </c>
      <c r="I16" s="16">
        <v>344</v>
      </c>
      <c r="J16" s="16">
        <v>30</v>
      </c>
      <c r="K16" s="16">
        <v>26</v>
      </c>
      <c r="L16" s="16">
        <v>0</v>
      </c>
      <c r="M16" s="16" t="s">
        <v>71</v>
      </c>
      <c r="N16" s="18">
        <f t="shared" si="16"/>
        <v>86</v>
      </c>
      <c r="O16" s="18">
        <f t="shared" si="17"/>
        <v>7.5</v>
      </c>
      <c r="P16" s="18">
        <f t="shared" si="18"/>
        <v>6.5</v>
      </c>
      <c r="Q16" s="19">
        <f t="shared" si="19"/>
        <v>0</v>
      </c>
    </row>
    <row r="17" spans="1:17" x14ac:dyDescent="0.2">
      <c r="A17" s="16" t="s">
        <v>51</v>
      </c>
      <c r="B17" s="16" t="s">
        <v>149</v>
      </c>
      <c r="C17" s="20">
        <v>16.329999999999998</v>
      </c>
      <c r="D17" s="20">
        <v>20.75</v>
      </c>
      <c r="E17" s="16">
        <v>362</v>
      </c>
      <c r="F17" s="16" t="s">
        <v>71</v>
      </c>
      <c r="G17" s="16" t="s">
        <v>71</v>
      </c>
      <c r="H17" s="20">
        <v>2.1</v>
      </c>
      <c r="I17" s="16">
        <v>364</v>
      </c>
      <c r="J17" s="16">
        <v>3</v>
      </c>
      <c r="K17" s="16">
        <v>33</v>
      </c>
      <c r="L17" s="16">
        <v>0</v>
      </c>
      <c r="M17" s="16" t="s">
        <v>71</v>
      </c>
      <c r="N17" s="18">
        <f t="shared" ref="N17:N19" si="20">I17/4</f>
        <v>91</v>
      </c>
      <c r="O17" s="18">
        <f t="shared" ref="O17:O19" si="21">J17/4</f>
        <v>0.75</v>
      </c>
      <c r="P17" s="18">
        <f t="shared" ref="P17:P19" si="22">K17/4</f>
        <v>8.25</v>
      </c>
      <c r="Q17" s="19">
        <f t="shared" ref="Q17:Q19" si="23">L17/4</f>
        <v>0</v>
      </c>
    </row>
    <row r="18" spans="1:17" x14ac:dyDescent="0.2">
      <c r="A18" s="16" t="s">
        <v>52</v>
      </c>
      <c r="B18" s="16" t="s">
        <v>149</v>
      </c>
      <c r="C18" s="20">
        <v>15.82</v>
      </c>
      <c r="D18" s="20">
        <v>17.420000000000002</v>
      </c>
      <c r="E18" s="16">
        <v>372</v>
      </c>
      <c r="F18" s="16" t="s">
        <v>71</v>
      </c>
      <c r="G18" s="16" t="s">
        <v>71</v>
      </c>
      <c r="H18" s="20">
        <v>1.98</v>
      </c>
      <c r="I18" s="16">
        <v>374</v>
      </c>
      <c r="J18" s="16">
        <v>2</v>
      </c>
      <c r="K18" s="16">
        <v>24</v>
      </c>
      <c r="L18" s="16">
        <v>0</v>
      </c>
      <c r="M18" s="16" t="s">
        <v>71</v>
      </c>
      <c r="N18" s="18">
        <f t="shared" si="20"/>
        <v>93.5</v>
      </c>
      <c r="O18" s="18">
        <f t="shared" si="21"/>
        <v>0.5</v>
      </c>
      <c r="P18" s="18">
        <f t="shared" si="22"/>
        <v>6</v>
      </c>
      <c r="Q18" s="19">
        <f t="shared" si="23"/>
        <v>0</v>
      </c>
    </row>
    <row r="19" spans="1:17" x14ac:dyDescent="0.2">
      <c r="A19" s="16" t="s">
        <v>53</v>
      </c>
      <c r="B19" s="16" t="s">
        <v>149</v>
      </c>
      <c r="C19" s="20">
        <v>16.78</v>
      </c>
      <c r="D19" s="20">
        <v>17.670000000000002</v>
      </c>
      <c r="E19" s="16">
        <v>375</v>
      </c>
      <c r="F19" s="16" t="s">
        <v>71</v>
      </c>
      <c r="G19" s="16" t="s">
        <v>71</v>
      </c>
      <c r="H19" s="20">
        <v>1.93</v>
      </c>
      <c r="I19" s="16">
        <v>376</v>
      </c>
      <c r="J19" s="16">
        <v>7</v>
      </c>
      <c r="K19" s="16">
        <v>17</v>
      </c>
      <c r="L19" s="16">
        <v>0</v>
      </c>
      <c r="M19" s="16" t="s">
        <v>71</v>
      </c>
      <c r="N19" s="18">
        <f t="shared" si="20"/>
        <v>94</v>
      </c>
      <c r="O19" s="18">
        <f t="shared" si="21"/>
        <v>1.75</v>
      </c>
      <c r="P19" s="18">
        <f t="shared" si="22"/>
        <v>4.25</v>
      </c>
      <c r="Q19" s="19">
        <f t="shared" si="23"/>
        <v>0</v>
      </c>
    </row>
    <row r="20" spans="1:17" x14ac:dyDescent="0.2">
      <c r="A20" s="16" t="s">
        <v>51</v>
      </c>
      <c r="B20" s="16" t="s">
        <v>150</v>
      </c>
      <c r="C20" s="20">
        <v>2.83</v>
      </c>
      <c r="D20" s="20">
        <v>5.75</v>
      </c>
      <c r="E20" s="16">
        <v>374</v>
      </c>
      <c r="F20" s="16" t="s">
        <v>71</v>
      </c>
      <c r="G20" s="16" t="s">
        <v>71</v>
      </c>
      <c r="H20" s="20">
        <v>1.5</v>
      </c>
      <c r="I20" s="16">
        <v>374</v>
      </c>
      <c r="J20" s="16">
        <v>1</v>
      </c>
      <c r="K20" s="16">
        <v>25</v>
      </c>
      <c r="L20" s="16">
        <v>0</v>
      </c>
      <c r="M20" s="16" t="s">
        <v>74</v>
      </c>
      <c r="N20" s="18">
        <f t="shared" ref="N20:N25" si="24">I20/4</f>
        <v>93.5</v>
      </c>
      <c r="O20" s="18">
        <f t="shared" ref="O20:O25" si="25">J20/4</f>
        <v>0.25</v>
      </c>
      <c r="P20" s="18">
        <f t="shared" ref="P20:P25" si="26">K20/4</f>
        <v>6.25</v>
      </c>
      <c r="Q20" s="19">
        <f t="shared" ref="Q20:Q25" si="27">L20/4</f>
        <v>0</v>
      </c>
    </row>
    <row r="21" spans="1:17" x14ac:dyDescent="0.2">
      <c r="A21" s="16" t="s">
        <v>52</v>
      </c>
      <c r="B21" s="16" t="s">
        <v>150</v>
      </c>
      <c r="C21" s="20">
        <v>2.17</v>
      </c>
      <c r="D21" s="20">
        <v>7</v>
      </c>
      <c r="E21" s="16">
        <v>355</v>
      </c>
      <c r="F21" s="16" t="s">
        <v>71</v>
      </c>
      <c r="G21" s="16" t="s">
        <v>71</v>
      </c>
      <c r="H21" s="20">
        <v>1</v>
      </c>
      <c r="I21" s="16">
        <v>355</v>
      </c>
      <c r="J21" s="16">
        <v>2</v>
      </c>
      <c r="K21" s="16">
        <v>43</v>
      </c>
      <c r="L21" s="16">
        <v>0</v>
      </c>
      <c r="M21" s="16" t="s">
        <v>74</v>
      </c>
      <c r="N21" s="18">
        <f t="shared" si="24"/>
        <v>88.75</v>
      </c>
      <c r="O21" s="18">
        <f t="shared" si="25"/>
        <v>0.5</v>
      </c>
      <c r="P21" s="18">
        <f t="shared" si="26"/>
        <v>10.75</v>
      </c>
      <c r="Q21" s="19">
        <f t="shared" si="27"/>
        <v>0</v>
      </c>
    </row>
    <row r="22" spans="1:17" x14ac:dyDescent="0.2">
      <c r="A22" s="16" t="s">
        <v>53</v>
      </c>
      <c r="B22" s="16" t="s">
        <v>150</v>
      </c>
      <c r="C22" s="20">
        <v>2.5</v>
      </c>
      <c r="D22" s="20">
        <v>5</v>
      </c>
      <c r="E22" s="16">
        <v>372</v>
      </c>
      <c r="F22" s="16" t="s">
        <v>71</v>
      </c>
      <c r="G22" s="16" t="s">
        <v>71</v>
      </c>
      <c r="H22" s="20">
        <v>2</v>
      </c>
      <c r="I22" s="16">
        <v>372</v>
      </c>
      <c r="J22" s="16">
        <v>0</v>
      </c>
      <c r="K22" s="16">
        <v>28</v>
      </c>
      <c r="L22" s="16">
        <v>0</v>
      </c>
      <c r="M22" s="16" t="s">
        <v>71</v>
      </c>
      <c r="N22" s="18">
        <f t="shared" si="24"/>
        <v>93</v>
      </c>
      <c r="O22" s="18">
        <f t="shared" si="25"/>
        <v>0</v>
      </c>
      <c r="P22" s="18">
        <f t="shared" si="26"/>
        <v>7</v>
      </c>
      <c r="Q22" s="19">
        <f t="shared" si="27"/>
        <v>0</v>
      </c>
    </row>
    <row r="23" spans="1:17" x14ac:dyDescent="0.2">
      <c r="A23" s="16" t="s">
        <v>51</v>
      </c>
      <c r="B23" s="16" t="s">
        <v>155</v>
      </c>
      <c r="C23" s="20">
        <v>4</v>
      </c>
      <c r="D23" s="20">
        <v>10</v>
      </c>
      <c r="E23" s="16">
        <v>364</v>
      </c>
      <c r="F23" s="16" t="s">
        <v>160</v>
      </c>
      <c r="G23" s="16" t="s">
        <v>71</v>
      </c>
      <c r="H23" s="20">
        <v>2</v>
      </c>
      <c r="I23" s="16">
        <v>370</v>
      </c>
      <c r="J23" s="16">
        <v>14</v>
      </c>
      <c r="K23" s="16">
        <v>16</v>
      </c>
      <c r="L23" s="16">
        <v>0</v>
      </c>
      <c r="M23" s="16" t="s">
        <v>71</v>
      </c>
      <c r="N23" s="18">
        <f t="shared" si="24"/>
        <v>92.5</v>
      </c>
      <c r="O23" s="18">
        <f t="shared" si="25"/>
        <v>3.5</v>
      </c>
      <c r="P23" s="18">
        <f t="shared" si="26"/>
        <v>4</v>
      </c>
      <c r="Q23" s="19">
        <f t="shared" si="27"/>
        <v>0</v>
      </c>
    </row>
    <row r="24" spans="1:17" x14ac:dyDescent="0.2">
      <c r="A24" s="16" t="s">
        <v>52</v>
      </c>
      <c r="B24" s="16" t="s">
        <v>155</v>
      </c>
      <c r="C24" s="20">
        <v>8</v>
      </c>
      <c r="D24" s="20">
        <v>10</v>
      </c>
      <c r="E24" s="16">
        <v>358</v>
      </c>
      <c r="F24" s="16" t="s">
        <v>160</v>
      </c>
      <c r="G24" s="16" t="s">
        <v>71</v>
      </c>
      <c r="H24" s="20">
        <v>3</v>
      </c>
      <c r="I24" s="16">
        <v>364</v>
      </c>
      <c r="J24" s="16">
        <v>8</v>
      </c>
      <c r="K24" s="16">
        <v>28</v>
      </c>
      <c r="L24" s="16">
        <v>0</v>
      </c>
      <c r="M24" s="16" t="s">
        <v>71</v>
      </c>
      <c r="N24" s="18">
        <f t="shared" si="24"/>
        <v>91</v>
      </c>
      <c r="O24" s="18">
        <f t="shared" si="25"/>
        <v>2</v>
      </c>
      <c r="P24" s="18">
        <f t="shared" si="26"/>
        <v>7</v>
      </c>
      <c r="Q24" s="19">
        <f t="shared" si="27"/>
        <v>0</v>
      </c>
    </row>
    <row r="25" spans="1:17" x14ac:dyDescent="0.2">
      <c r="A25" s="16" t="s">
        <v>53</v>
      </c>
      <c r="B25" s="16" t="s">
        <v>155</v>
      </c>
      <c r="C25" s="20">
        <v>6</v>
      </c>
      <c r="D25" s="20">
        <v>9</v>
      </c>
      <c r="E25" s="16">
        <v>376</v>
      </c>
      <c r="F25" s="16" t="s">
        <v>160</v>
      </c>
      <c r="G25" s="16" t="s">
        <v>71</v>
      </c>
      <c r="H25" s="20">
        <v>1</v>
      </c>
      <c r="I25" s="16">
        <v>378</v>
      </c>
      <c r="J25" s="16">
        <v>0</v>
      </c>
      <c r="K25" s="16">
        <v>22</v>
      </c>
      <c r="L25" s="16">
        <v>0</v>
      </c>
      <c r="M25" s="16" t="s">
        <v>71</v>
      </c>
      <c r="N25" s="18">
        <f t="shared" si="24"/>
        <v>94.5</v>
      </c>
      <c r="O25" s="18">
        <f t="shared" si="25"/>
        <v>0</v>
      </c>
      <c r="P25" s="18">
        <f t="shared" si="26"/>
        <v>5.5</v>
      </c>
      <c r="Q25" s="19">
        <f t="shared" si="27"/>
        <v>0</v>
      </c>
    </row>
    <row r="26" spans="1:17" x14ac:dyDescent="0.2">
      <c r="A26" s="16" t="s">
        <v>51</v>
      </c>
      <c r="B26" s="16" t="s">
        <v>157</v>
      </c>
      <c r="C26" s="20">
        <v>11</v>
      </c>
      <c r="D26" s="20">
        <v>17</v>
      </c>
      <c r="E26" s="16">
        <v>366</v>
      </c>
      <c r="F26" s="16" t="s">
        <v>71</v>
      </c>
      <c r="G26" s="16" t="s">
        <v>71</v>
      </c>
      <c r="H26" s="20">
        <v>2</v>
      </c>
      <c r="I26" s="16">
        <v>366</v>
      </c>
      <c r="J26" s="16">
        <v>6</v>
      </c>
      <c r="K26" s="16">
        <v>28</v>
      </c>
      <c r="L26" s="16">
        <v>0</v>
      </c>
      <c r="M26" s="16" t="s">
        <v>71</v>
      </c>
      <c r="N26" s="18">
        <f t="shared" ref="N26:N28" si="28">I26/4</f>
        <v>91.5</v>
      </c>
      <c r="O26" s="18">
        <f t="shared" ref="O26:O28" si="29">J26/4</f>
        <v>1.5</v>
      </c>
      <c r="P26" s="18">
        <f t="shared" ref="P26:P28" si="30">K26/4</f>
        <v>7</v>
      </c>
      <c r="Q26" s="19">
        <f t="shared" ref="Q26:Q28" si="31">L26/4</f>
        <v>0</v>
      </c>
    </row>
    <row r="27" spans="1:17" x14ac:dyDescent="0.2">
      <c r="A27" s="16" t="s">
        <v>52</v>
      </c>
      <c r="B27" s="16" t="s">
        <v>157</v>
      </c>
      <c r="C27" s="20">
        <v>15</v>
      </c>
      <c r="D27" s="20">
        <v>9</v>
      </c>
      <c r="E27" s="16">
        <v>350</v>
      </c>
      <c r="F27" s="16" t="s">
        <v>71</v>
      </c>
      <c r="G27" s="16" t="s">
        <v>71</v>
      </c>
      <c r="H27" s="20">
        <v>5</v>
      </c>
      <c r="I27" s="16">
        <v>358</v>
      </c>
      <c r="J27" s="16">
        <v>8</v>
      </c>
      <c r="K27" s="16">
        <v>32</v>
      </c>
      <c r="L27" s="16">
        <v>0</v>
      </c>
      <c r="M27" s="16" t="s">
        <v>74</v>
      </c>
      <c r="N27" s="18">
        <f t="shared" si="28"/>
        <v>89.5</v>
      </c>
      <c r="O27" s="18">
        <f t="shared" si="29"/>
        <v>2</v>
      </c>
      <c r="P27" s="18">
        <f t="shared" si="30"/>
        <v>8</v>
      </c>
      <c r="Q27" s="19">
        <f t="shared" si="31"/>
        <v>0</v>
      </c>
    </row>
    <row r="28" spans="1:17" x14ac:dyDescent="0.2">
      <c r="A28" s="16" t="s">
        <v>53</v>
      </c>
      <c r="B28" s="16" t="s">
        <v>157</v>
      </c>
      <c r="C28" s="20">
        <v>10</v>
      </c>
      <c r="D28" s="20">
        <v>13</v>
      </c>
      <c r="E28" s="16">
        <v>368</v>
      </c>
      <c r="F28" s="16" t="s">
        <v>71</v>
      </c>
      <c r="G28" s="16" t="s">
        <v>71</v>
      </c>
      <c r="H28" s="20">
        <v>2</v>
      </c>
      <c r="I28" s="16">
        <v>372</v>
      </c>
      <c r="J28" s="16">
        <v>8</v>
      </c>
      <c r="K28" s="16">
        <v>22</v>
      </c>
      <c r="L28" s="16">
        <v>0</v>
      </c>
      <c r="M28" s="16" t="s">
        <v>167</v>
      </c>
      <c r="N28" s="18">
        <f t="shared" si="28"/>
        <v>93</v>
      </c>
      <c r="O28" s="18">
        <f t="shared" si="29"/>
        <v>2</v>
      </c>
      <c r="P28" s="18">
        <f t="shared" si="30"/>
        <v>5.5</v>
      </c>
      <c r="Q28" s="19">
        <f t="shared" si="31"/>
        <v>0</v>
      </c>
    </row>
    <row r="29" spans="1:17" ht="28.5" x14ac:dyDescent="0.2">
      <c r="A29" s="16" t="s">
        <v>51</v>
      </c>
      <c r="B29" s="16" t="s">
        <v>159</v>
      </c>
      <c r="C29" s="20">
        <v>6</v>
      </c>
      <c r="D29" s="20">
        <v>4.68</v>
      </c>
      <c r="E29" s="16">
        <v>376</v>
      </c>
      <c r="F29" s="16" t="s">
        <v>71</v>
      </c>
      <c r="G29" s="16" t="s">
        <v>169</v>
      </c>
      <c r="H29" s="20">
        <v>0</v>
      </c>
      <c r="I29" s="16">
        <v>376</v>
      </c>
      <c r="J29" s="16">
        <v>0</v>
      </c>
      <c r="K29" s="16">
        <v>24</v>
      </c>
      <c r="L29" s="16">
        <v>0</v>
      </c>
      <c r="M29" s="16" t="s">
        <v>71</v>
      </c>
      <c r="N29" s="18">
        <f t="shared" ref="N29:N31" si="32">I29/4</f>
        <v>94</v>
      </c>
      <c r="O29" s="18">
        <f t="shared" ref="O29:O31" si="33">J29/4</f>
        <v>0</v>
      </c>
      <c r="P29" s="18">
        <f t="shared" ref="P29:P31" si="34">K29/4</f>
        <v>6</v>
      </c>
      <c r="Q29" s="19">
        <f t="shared" ref="Q29:Q31" si="35">L29/4</f>
        <v>0</v>
      </c>
    </row>
    <row r="30" spans="1:17" x14ac:dyDescent="0.2">
      <c r="A30" s="16" t="s">
        <v>52</v>
      </c>
      <c r="B30" s="16" t="s">
        <v>159</v>
      </c>
      <c r="C30" s="20">
        <v>10</v>
      </c>
      <c r="D30" s="20">
        <v>3.7</v>
      </c>
      <c r="E30" s="16">
        <v>328</v>
      </c>
      <c r="F30" s="16" t="s">
        <v>71</v>
      </c>
      <c r="G30" s="16" t="s">
        <v>71</v>
      </c>
      <c r="H30" s="20">
        <v>0.35</v>
      </c>
      <c r="I30" s="16">
        <v>368</v>
      </c>
      <c r="J30" s="16">
        <v>0</v>
      </c>
      <c r="K30" s="16">
        <v>32</v>
      </c>
      <c r="L30" s="16">
        <v>0</v>
      </c>
      <c r="M30" s="16" t="s">
        <v>71</v>
      </c>
      <c r="N30" s="18">
        <f t="shared" si="32"/>
        <v>92</v>
      </c>
      <c r="O30" s="18">
        <f t="shared" si="33"/>
        <v>0</v>
      </c>
      <c r="P30" s="18">
        <f t="shared" si="34"/>
        <v>8</v>
      </c>
      <c r="Q30" s="19">
        <f t="shared" si="35"/>
        <v>0</v>
      </c>
    </row>
    <row r="31" spans="1:17" ht="28.5" x14ac:dyDescent="0.2">
      <c r="A31" s="16" t="s">
        <v>53</v>
      </c>
      <c r="B31" s="16" t="s">
        <v>159</v>
      </c>
      <c r="C31" s="20">
        <v>12</v>
      </c>
      <c r="D31" s="20">
        <v>3.05</v>
      </c>
      <c r="E31" s="16">
        <v>368</v>
      </c>
      <c r="F31" s="16" t="s">
        <v>71</v>
      </c>
      <c r="G31" s="16" t="s">
        <v>169</v>
      </c>
      <c r="H31" s="20">
        <v>0</v>
      </c>
      <c r="I31" s="16">
        <v>368</v>
      </c>
      <c r="J31" s="16">
        <v>0</v>
      </c>
      <c r="K31" s="16">
        <v>32</v>
      </c>
      <c r="L31" s="16">
        <v>0</v>
      </c>
      <c r="M31" s="16" t="s">
        <v>71</v>
      </c>
      <c r="N31" s="18">
        <f t="shared" si="32"/>
        <v>92</v>
      </c>
      <c r="O31" s="18">
        <f t="shared" si="33"/>
        <v>0</v>
      </c>
      <c r="P31" s="18">
        <f t="shared" si="34"/>
        <v>8</v>
      </c>
      <c r="Q31" s="19">
        <f t="shared" si="35"/>
        <v>0</v>
      </c>
    </row>
    <row r="32" spans="1:17" ht="28.5" x14ac:dyDescent="0.2">
      <c r="A32" s="16" t="s">
        <v>51</v>
      </c>
      <c r="B32" s="16" t="s">
        <v>163</v>
      </c>
      <c r="C32" s="20">
        <v>4</v>
      </c>
      <c r="D32" s="20">
        <v>8</v>
      </c>
      <c r="E32" s="16">
        <v>372</v>
      </c>
      <c r="F32" s="16" t="s">
        <v>71</v>
      </c>
      <c r="G32" s="16" t="s">
        <v>169</v>
      </c>
      <c r="H32" s="20">
        <v>0</v>
      </c>
      <c r="I32" s="16">
        <v>372</v>
      </c>
      <c r="J32" s="16">
        <v>20</v>
      </c>
      <c r="K32" s="16">
        <v>8</v>
      </c>
      <c r="L32" s="16">
        <v>0</v>
      </c>
      <c r="M32" s="16" t="s">
        <v>173</v>
      </c>
      <c r="N32" s="18">
        <f t="shared" ref="N32:N34" si="36">I32/4</f>
        <v>93</v>
      </c>
      <c r="O32" s="18">
        <f t="shared" ref="O32:O34" si="37">J32/4</f>
        <v>5</v>
      </c>
      <c r="P32" s="18">
        <f t="shared" ref="P32:P34" si="38">K32/4</f>
        <v>2</v>
      </c>
      <c r="Q32" s="19">
        <f t="shared" ref="Q32:Q34" si="39">L32/4</f>
        <v>0</v>
      </c>
    </row>
    <row r="33" spans="1:18" ht="28.5" x14ac:dyDescent="0.2">
      <c r="A33" s="16" t="s">
        <v>52</v>
      </c>
      <c r="B33" s="16" t="s">
        <v>163</v>
      </c>
      <c r="C33" s="20">
        <v>8</v>
      </c>
      <c r="D33" s="20">
        <v>10</v>
      </c>
      <c r="E33" s="16">
        <v>370</v>
      </c>
      <c r="F33" s="16" t="s">
        <v>71</v>
      </c>
      <c r="G33" s="16" t="s">
        <v>169</v>
      </c>
      <c r="H33" s="20">
        <v>0</v>
      </c>
      <c r="I33" s="16">
        <v>370</v>
      </c>
      <c r="J33" s="16">
        <v>6</v>
      </c>
      <c r="K33" s="16">
        <v>10</v>
      </c>
      <c r="L33" s="16">
        <v>14</v>
      </c>
      <c r="M33" s="16" t="s">
        <v>71</v>
      </c>
      <c r="N33" s="18">
        <f t="shared" si="36"/>
        <v>92.5</v>
      </c>
      <c r="O33" s="18">
        <f t="shared" si="37"/>
        <v>1.5</v>
      </c>
      <c r="P33" s="18">
        <f t="shared" si="38"/>
        <v>2.5</v>
      </c>
      <c r="Q33" s="19">
        <f t="shared" si="39"/>
        <v>3.5</v>
      </c>
    </row>
    <row r="34" spans="1:18" x14ac:dyDescent="0.2">
      <c r="A34" s="16" t="s">
        <v>53</v>
      </c>
      <c r="B34" s="16" t="s">
        <v>163</v>
      </c>
      <c r="C34" s="20">
        <v>6</v>
      </c>
      <c r="D34" s="20">
        <v>8</v>
      </c>
      <c r="E34" s="16">
        <v>348</v>
      </c>
      <c r="F34" s="16" t="s">
        <v>71</v>
      </c>
      <c r="G34" s="16" t="s">
        <v>71</v>
      </c>
      <c r="H34" s="20">
        <v>6</v>
      </c>
      <c r="I34" s="16">
        <v>350</v>
      </c>
      <c r="J34" s="16">
        <v>8</v>
      </c>
      <c r="K34" s="16">
        <v>42</v>
      </c>
      <c r="L34" s="16">
        <v>0</v>
      </c>
      <c r="M34" s="16" t="s">
        <v>71</v>
      </c>
      <c r="N34" s="18">
        <f t="shared" si="36"/>
        <v>87.5</v>
      </c>
      <c r="O34" s="18">
        <f t="shared" si="37"/>
        <v>2</v>
      </c>
      <c r="P34" s="18">
        <f t="shared" si="38"/>
        <v>10.5</v>
      </c>
      <c r="Q34" s="19">
        <f t="shared" si="39"/>
        <v>0</v>
      </c>
    </row>
    <row r="35" spans="1:18" x14ac:dyDescent="0.2">
      <c r="A35" s="16" t="s">
        <v>51</v>
      </c>
      <c r="B35" s="16" t="s">
        <v>175</v>
      </c>
      <c r="C35" s="20">
        <v>11.7</v>
      </c>
      <c r="D35" s="20">
        <v>14.37</v>
      </c>
      <c r="E35" s="16">
        <v>379</v>
      </c>
      <c r="F35" s="16" t="s">
        <v>71</v>
      </c>
      <c r="G35" s="16" t="s">
        <v>71</v>
      </c>
      <c r="H35" s="20">
        <v>3.83</v>
      </c>
      <c r="I35" s="16">
        <v>379</v>
      </c>
      <c r="J35" s="16">
        <v>4</v>
      </c>
      <c r="K35" s="16">
        <v>17</v>
      </c>
      <c r="L35" s="16">
        <v>0</v>
      </c>
      <c r="M35" s="16" t="s">
        <v>74</v>
      </c>
      <c r="N35" s="18">
        <f t="shared" ref="N35:N37" si="40">I35/4</f>
        <v>94.75</v>
      </c>
      <c r="O35" s="18">
        <f t="shared" ref="O35:O37" si="41">J35/4</f>
        <v>1</v>
      </c>
      <c r="P35" s="18">
        <f t="shared" ref="P35:P37" si="42">K35/4</f>
        <v>4.25</v>
      </c>
      <c r="Q35" s="19">
        <f t="shared" ref="Q35:Q37" si="43">L35/4</f>
        <v>0</v>
      </c>
    </row>
    <row r="36" spans="1:18" x14ac:dyDescent="0.2">
      <c r="A36" s="16" t="s">
        <v>52</v>
      </c>
      <c r="B36" s="16" t="s">
        <v>175</v>
      </c>
      <c r="C36" s="20">
        <v>4</v>
      </c>
      <c r="D36" s="20">
        <v>6.75</v>
      </c>
      <c r="E36" s="16">
        <v>381</v>
      </c>
      <c r="F36" s="16" t="s">
        <v>71</v>
      </c>
      <c r="G36" s="16" t="s">
        <v>71</v>
      </c>
      <c r="H36" s="20">
        <v>5.5</v>
      </c>
      <c r="I36" s="16">
        <v>382</v>
      </c>
      <c r="J36" s="16">
        <v>5</v>
      </c>
      <c r="K36" s="16">
        <v>13</v>
      </c>
      <c r="L36" s="16">
        <v>0</v>
      </c>
      <c r="M36" s="16" t="s">
        <v>74</v>
      </c>
      <c r="N36" s="18">
        <f t="shared" si="40"/>
        <v>95.5</v>
      </c>
      <c r="O36" s="18">
        <f t="shared" si="41"/>
        <v>1.25</v>
      </c>
      <c r="P36" s="18">
        <f t="shared" si="42"/>
        <v>3.25</v>
      </c>
      <c r="Q36" s="19">
        <f t="shared" si="43"/>
        <v>0</v>
      </c>
    </row>
    <row r="37" spans="1:18" ht="28.5" x14ac:dyDescent="0.2">
      <c r="A37" s="16" t="s">
        <v>53</v>
      </c>
      <c r="B37" s="16" t="s">
        <v>175</v>
      </c>
      <c r="C37" s="20">
        <v>10.83</v>
      </c>
      <c r="D37" s="20">
        <v>6.4</v>
      </c>
      <c r="E37" s="16">
        <v>378</v>
      </c>
      <c r="F37" s="16" t="s">
        <v>71</v>
      </c>
      <c r="G37" s="16" t="s">
        <v>71</v>
      </c>
      <c r="H37" s="20">
        <v>2.5</v>
      </c>
      <c r="I37" s="16">
        <v>380</v>
      </c>
      <c r="J37" s="16">
        <v>2</v>
      </c>
      <c r="K37" s="16">
        <v>18</v>
      </c>
      <c r="L37" s="16">
        <v>0</v>
      </c>
      <c r="M37" s="16" t="s">
        <v>176</v>
      </c>
      <c r="N37" s="18">
        <f t="shared" si="40"/>
        <v>95</v>
      </c>
      <c r="O37" s="18">
        <f t="shared" si="41"/>
        <v>0.5</v>
      </c>
      <c r="P37" s="18">
        <f t="shared" si="42"/>
        <v>4.5</v>
      </c>
      <c r="Q37" s="19">
        <f t="shared" si="43"/>
        <v>0</v>
      </c>
    </row>
    <row r="38" spans="1:18" s="24" customFormat="1" x14ac:dyDescent="0.2">
      <c r="A38" s="21" t="s">
        <v>177</v>
      </c>
      <c r="B38" s="21"/>
      <c r="C38" s="22">
        <f>AVERAGE(C2:C37)</f>
        <v>8.6694444444444425</v>
      </c>
      <c r="D38" s="22">
        <f t="shared" ref="D38" si="44">AVERAGE(D2:D37)</f>
        <v>11.421944444444444</v>
      </c>
      <c r="E38" s="22">
        <f>AVERAGE(E2:E37)</f>
        <v>347.77777777777777</v>
      </c>
      <c r="F38" s="21"/>
      <c r="G38" s="21"/>
      <c r="H38" s="22">
        <f>AVERAGE(H2:H37)</f>
        <v>2.7341666666666664</v>
      </c>
      <c r="I38" s="22">
        <f t="shared" ref="I38:L38" si="45">AVERAGE(I2:I37)</f>
        <v>355.66666666666669</v>
      </c>
      <c r="J38" s="22">
        <f t="shared" si="45"/>
        <v>17.416666666666668</v>
      </c>
      <c r="K38" s="22">
        <f t="shared" si="45"/>
        <v>26.527777777777779</v>
      </c>
      <c r="L38" s="22">
        <f t="shared" si="45"/>
        <v>0.3888888888888889</v>
      </c>
      <c r="M38" s="21"/>
      <c r="N38" s="23">
        <f>AVERAGE(N2:N37)</f>
        <v>88.916666666666671</v>
      </c>
      <c r="O38" s="23">
        <f t="shared" ref="O38:Q38" si="46">AVERAGE(O2:O37)</f>
        <v>4.354166666666667</v>
      </c>
      <c r="P38" s="23">
        <f t="shared" si="46"/>
        <v>6.6319444444444446</v>
      </c>
      <c r="Q38" s="23">
        <f t="shared" si="46"/>
        <v>9.7222222222222224E-2</v>
      </c>
    </row>
    <row r="39" spans="1:18" s="24" customFormat="1" x14ac:dyDescent="0.2">
      <c r="A39" s="21" t="s">
        <v>178</v>
      </c>
      <c r="B39" s="21"/>
      <c r="C39" s="22">
        <f>STDEV(C2:C37)</f>
        <v>4.2928797823136007</v>
      </c>
      <c r="D39" s="22">
        <f t="shared" ref="D39:E39" si="47">STDEV(D2:D37)</f>
        <v>5.5314419816920601</v>
      </c>
      <c r="E39" s="22">
        <f t="shared" si="47"/>
        <v>37.150743973408822</v>
      </c>
      <c r="F39" s="21"/>
      <c r="G39" s="21"/>
      <c r="H39" s="22">
        <f>STDEV(H2:H37)</f>
        <v>2.1354977673333484</v>
      </c>
      <c r="I39" s="22">
        <f t="shared" ref="I39:K39" si="48">STDEV(I2:I38)</f>
        <v>26.420741010720256</v>
      </c>
      <c r="J39" s="22">
        <f t="shared" si="48"/>
        <v>24.437420076595647</v>
      </c>
      <c r="K39" s="22">
        <f t="shared" si="48"/>
        <v>10.012453665064404</v>
      </c>
      <c r="L39" s="22">
        <f>STDEV(L2:L38)</f>
        <v>2.3006976934276286</v>
      </c>
      <c r="M39" s="21"/>
      <c r="N39" s="23">
        <f>STDEV(N2:N37)</f>
        <v>6.6988805034871319</v>
      </c>
      <c r="O39" s="23">
        <f t="shared" ref="O39:Q39" si="49">STDEV(O2:O37)</f>
        <v>6.1960168656968646</v>
      </c>
      <c r="P39" s="23">
        <f t="shared" si="49"/>
        <v>2.5386203445903948</v>
      </c>
      <c r="Q39" s="23">
        <f t="shared" si="49"/>
        <v>0.58333333333333326</v>
      </c>
    </row>
    <row r="40" spans="1:18" s="24" customFormat="1" x14ac:dyDescent="0.2">
      <c r="A40" s="25" t="s">
        <v>179</v>
      </c>
      <c r="B40" s="21"/>
      <c r="C40" s="22">
        <f>C38+C39</f>
        <v>12.962324226758042</v>
      </c>
      <c r="D40" s="22">
        <f t="shared" ref="D40:E40" si="50">D38+D39</f>
        <v>16.953386426136504</v>
      </c>
      <c r="E40" s="22">
        <f t="shared" si="50"/>
        <v>384.92852175118662</v>
      </c>
      <c r="F40" s="21"/>
      <c r="G40" s="21"/>
      <c r="H40" s="22">
        <f>H38+H39</f>
        <v>4.8696644340000148</v>
      </c>
      <c r="I40" s="22">
        <f t="shared" ref="I40:L40" si="51">I38+I39</f>
        <v>382.08740767738692</v>
      </c>
      <c r="J40" s="22">
        <f t="shared" si="51"/>
        <v>41.854086743262314</v>
      </c>
      <c r="K40" s="22">
        <f t="shared" si="51"/>
        <v>36.540231442842185</v>
      </c>
      <c r="L40" s="22">
        <f t="shared" si="51"/>
        <v>2.6895865823165175</v>
      </c>
      <c r="M40" s="21"/>
      <c r="N40" s="23">
        <f>N38+N39</f>
        <v>95.615547170153803</v>
      </c>
      <c r="O40" s="23">
        <f t="shared" ref="O40:Q40" si="52">O38+O39</f>
        <v>10.550183532363532</v>
      </c>
      <c r="P40" s="23">
        <f t="shared" si="52"/>
        <v>9.1705647890348398</v>
      </c>
      <c r="Q40" s="23">
        <f t="shared" si="52"/>
        <v>0.68055555555555547</v>
      </c>
    </row>
    <row r="41" spans="1:18" s="24" customFormat="1" x14ac:dyDescent="0.2">
      <c r="A41" s="25" t="s">
        <v>180</v>
      </c>
      <c r="B41" s="21"/>
      <c r="C41" s="22">
        <f>C38-C39</f>
        <v>4.3765646621308418</v>
      </c>
      <c r="D41" s="22">
        <f t="shared" ref="D41:E41" si="53">D38-D39</f>
        <v>5.8905024627523837</v>
      </c>
      <c r="E41" s="22">
        <f t="shared" si="53"/>
        <v>310.62703380436892</v>
      </c>
      <c r="F41" s="21"/>
      <c r="G41" s="21"/>
      <c r="H41" s="22">
        <f>H38-H39</f>
        <v>0.59866889933331802</v>
      </c>
      <c r="I41" s="22">
        <f t="shared" ref="I41:L41" si="54">I38-I39</f>
        <v>329.24592565594645</v>
      </c>
      <c r="J41" s="22">
        <f t="shared" si="54"/>
        <v>-7.0207534099289788</v>
      </c>
      <c r="K41" s="22">
        <f t="shared" si="54"/>
        <v>16.515324112713373</v>
      </c>
      <c r="L41" s="22">
        <f t="shared" si="54"/>
        <v>-1.9118088045387398</v>
      </c>
      <c r="M41" s="21"/>
      <c r="N41" s="23">
        <f>N38-N39</f>
        <v>82.217786163179539</v>
      </c>
      <c r="O41" s="23">
        <f t="shared" ref="O41:Q41" si="55">O38-O39</f>
        <v>-1.8418501990301976</v>
      </c>
      <c r="P41" s="23">
        <f t="shared" si="55"/>
        <v>4.0933240998540494</v>
      </c>
      <c r="Q41" s="23">
        <f t="shared" si="55"/>
        <v>-0.48611111111111105</v>
      </c>
    </row>
    <row r="42" spans="1:18" s="24" customFormat="1" x14ac:dyDescent="0.2">
      <c r="A42" s="25" t="s">
        <v>181</v>
      </c>
      <c r="B42" s="21"/>
      <c r="C42" s="22">
        <f>C38+(C39*2)</f>
        <v>17.255204009071644</v>
      </c>
      <c r="D42" s="22">
        <f t="shared" ref="D42:E42" si="56">D38+(D39*2)</f>
        <v>22.484828407828566</v>
      </c>
      <c r="E42" s="22">
        <f t="shared" si="56"/>
        <v>422.07926572459542</v>
      </c>
      <c r="F42" s="21"/>
      <c r="G42" s="21"/>
      <c r="H42" s="22">
        <f t="shared" ref="H42:Q42" si="57">H38+(H39*2)</f>
        <v>7.0051622013333628</v>
      </c>
      <c r="I42" s="22">
        <f t="shared" si="57"/>
        <v>408.50814868810721</v>
      </c>
      <c r="J42" s="22">
        <f t="shared" si="57"/>
        <v>66.291506819857958</v>
      </c>
      <c r="K42" s="22">
        <f t="shared" si="57"/>
        <v>46.552685107906584</v>
      </c>
      <c r="L42" s="22">
        <f t="shared" si="57"/>
        <v>4.9902842757441466</v>
      </c>
      <c r="M42" s="21"/>
      <c r="N42" s="22">
        <f t="shared" si="57"/>
        <v>102.31442767364094</v>
      </c>
      <c r="O42" s="22">
        <f t="shared" si="57"/>
        <v>16.746200398060395</v>
      </c>
      <c r="P42" s="22">
        <f t="shared" si="57"/>
        <v>11.709185133625233</v>
      </c>
      <c r="Q42" s="22">
        <f t="shared" si="57"/>
        <v>1.2638888888888888</v>
      </c>
      <c r="R42" s="22"/>
    </row>
    <row r="43" spans="1:18" s="24" customFormat="1" x14ac:dyDescent="0.2">
      <c r="A43" s="25" t="s">
        <v>182</v>
      </c>
      <c r="B43" s="21"/>
      <c r="C43" s="22">
        <f>C38-(C39*2)</f>
        <v>8.3684879817241153E-2</v>
      </c>
      <c r="D43" s="22">
        <f t="shared" ref="D43:E43" si="58">D38-(D39*2)</f>
        <v>0.35906048106032351</v>
      </c>
      <c r="E43" s="22">
        <f t="shared" si="58"/>
        <v>273.47628983096013</v>
      </c>
      <c r="F43" s="21"/>
      <c r="G43" s="21"/>
      <c r="H43" s="22">
        <f t="shared" ref="H43:Q43" si="59">H38-(H39*2)</f>
        <v>-1.5368288680000304</v>
      </c>
      <c r="I43" s="22">
        <f t="shared" si="59"/>
        <v>302.82518464522616</v>
      </c>
      <c r="J43" s="22">
        <f t="shared" si="59"/>
        <v>-31.458173486524625</v>
      </c>
      <c r="K43" s="22">
        <f t="shared" si="59"/>
        <v>6.50287044764897</v>
      </c>
      <c r="L43" s="22">
        <f t="shared" si="59"/>
        <v>-4.212506497966368</v>
      </c>
      <c r="M43" s="21"/>
      <c r="N43" s="22">
        <f t="shared" si="59"/>
        <v>75.518905659692408</v>
      </c>
      <c r="O43" s="22">
        <f t="shared" si="59"/>
        <v>-8.0378670647270631</v>
      </c>
      <c r="P43" s="22">
        <f t="shared" si="59"/>
        <v>1.5547037552636551</v>
      </c>
      <c r="Q43" s="22">
        <f t="shared" si="59"/>
        <v>-1.0694444444444442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C501-431D-470A-A6B2-37528E60FBB5}">
  <dimension ref="A3:O16"/>
  <sheetViews>
    <sheetView topLeftCell="E1" workbookViewId="0">
      <selection activeCell="G4" sqref="G4:O4"/>
    </sheetView>
  </sheetViews>
  <sheetFormatPr defaultRowHeight="15" x14ac:dyDescent="0.25"/>
  <cols>
    <col min="1" max="1" width="16.5703125" bestFit="1" customWidth="1"/>
    <col min="2" max="2" width="35" bestFit="1" customWidth="1"/>
    <col min="3" max="3" width="36.28515625" bestFit="1" customWidth="1"/>
    <col min="4" max="4" width="38.28515625" bestFit="1" customWidth="1"/>
    <col min="5" max="5" width="11.28515625" bestFit="1" customWidth="1"/>
    <col min="6" max="6" width="9.42578125" bestFit="1" customWidth="1"/>
    <col min="7" max="8" width="16.5703125" bestFit="1" customWidth="1"/>
    <col min="9" max="9" width="13.5703125" bestFit="1" customWidth="1"/>
    <col min="10" max="10" width="14.140625" bestFit="1" customWidth="1"/>
    <col min="11" max="11" width="31" bestFit="1" customWidth="1"/>
    <col min="12" max="12" width="10" bestFit="1" customWidth="1"/>
    <col min="13" max="13" width="9.7109375" bestFit="1" customWidth="1"/>
    <col min="14" max="14" width="10" bestFit="1" customWidth="1"/>
    <col min="15" max="15" width="9.7109375" bestFit="1" customWidth="1"/>
  </cols>
  <sheetData>
    <row r="3" spans="1:15" x14ac:dyDescent="0.25">
      <c r="A3" s="26" t="s">
        <v>183</v>
      </c>
      <c r="B3" t="s">
        <v>190</v>
      </c>
      <c r="C3" t="s">
        <v>191</v>
      </c>
      <c r="D3" t="s">
        <v>192</v>
      </c>
    </row>
    <row r="4" spans="1:15" x14ac:dyDescent="0.25">
      <c r="A4" s="27" t="s">
        <v>51</v>
      </c>
      <c r="B4">
        <v>8.0908333333333342</v>
      </c>
      <c r="C4">
        <v>13.040000000000001</v>
      </c>
      <c r="D4">
        <v>2.7641666666666667</v>
      </c>
      <c r="G4" t="s">
        <v>50</v>
      </c>
      <c r="H4" t="s">
        <v>51</v>
      </c>
      <c r="I4" t="s">
        <v>52</v>
      </c>
      <c r="J4" t="s">
        <v>53</v>
      </c>
      <c r="K4" t="s">
        <v>185</v>
      </c>
      <c r="L4" s="30" t="s">
        <v>186</v>
      </c>
      <c r="M4" s="30" t="s">
        <v>187</v>
      </c>
      <c r="N4" s="30" t="s">
        <v>188</v>
      </c>
      <c r="O4" s="30" t="s">
        <v>189</v>
      </c>
    </row>
    <row r="5" spans="1:15" x14ac:dyDescent="0.25">
      <c r="A5" s="27" t="s">
        <v>52</v>
      </c>
      <c r="B5">
        <v>9.6358333333333341</v>
      </c>
      <c r="C5">
        <v>10.934166666666668</v>
      </c>
      <c r="D5">
        <v>2.6483333333333334</v>
      </c>
      <c r="G5" t="s">
        <v>175</v>
      </c>
      <c r="H5" s="28">
        <v>94.75</v>
      </c>
      <c r="I5" s="28">
        <v>95.5</v>
      </c>
      <c r="J5" s="28">
        <v>95</v>
      </c>
      <c r="K5" s="28">
        <v>88.916666666666671</v>
      </c>
      <c r="L5" s="28">
        <v>95.615547170153803</v>
      </c>
      <c r="M5" s="28">
        <v>82.217786163179539</v>
      </c>
      <c r="N5" s="28">
        <v>102.31442767364094</v>
      </c>
      <c r="O5" s="28">
        <v>75.518905659692408</v>
      </c>
    </row>
    <row r="6" spans="1:15" x14ac:dyDescent="0.25">
      <c r="A6" s="27" t="s">
        <v>53</v>
      </c>
      <c r="B6">
        <v>8.2816666666666663</v>
      </c>
      <c r="C6">
        <v>10.291666666666668</v>
      </c>
      <c r="D6">
        <v>2.7900000000000005</v>
      </c>
      <c r="G6" t="s">
        <v>155</v>
      </c>
      <c r="H6" s="28">
        <v>92.5</v>
      </c>
      <c r="I6" s="28">
        <v>91</v>
      </c>
      <c r="J6" s="28">
        <v>94.5</v>
      </c>
      <c r="K6" s="28">
        <v>88.916666666666671</v>
      </c>
      <c r="L6" s="28">
        <v>95.615547170153803</v>
      </c>
      <c r="M6" s="28">
        <v>82.217786163179539</v>
      </c>
      <c r="N6" s="28">
        <v>102.31442767364094</v>
      </c>
      <c r="O6" s="28">
        <v>75.518905659692408</v>
      </c>
    </row>
    <row r="7" spans="1:15" x14ac:dyDescent="0.25">
      <c r="A7" s="27" t="s">
        <v>184</v>
      </c>
      <c r="B7">
        <v>8.6694444444444443</v>
      </c>
      <c r="C7">
        <v>11.421944444444444</v>
      </c>
      <c r="D7">
        <v>2.7341666666666669</v>
      </c>
      <c r="G7" t="s">
        <v>149</v>
      </c>
      <c r="H7" s="28">
        <v>91</v>
      </c>
      <c r="I7" s="28">
        <v>93.5</v>
      </c>
      <c r="J7" s="28">
        <v>94</v>
      </c>
      <c r="K7" s="28">
        <v>88.916666666666671</v>
      </c>
      <c r="L7" s="28">
        <v>95.615547170153803</v>
      </c>
      <c r="M7" s="28">
        <v>82.217786163179539</v>
      </c>
      <c r="N7" s="28">
        <v>102.31442767364094</v>
      </c>
      <c r="O7" s="28">
        <v>75.518905659692408</v>
      </c>
    </row>
    <row r="8" spans="1:15" x14ac:dyDescent="0.25">
      <c r="G8" t="s">
        <v>150</v>
      </c>
      <c r="H8" s="28">
        <v>93.5</v>
      </c>
      <c r="I8" s="28">
        <v>88.75</v>
      </c>
      <c r="J8" s="28">
        <v>93</v>
      </c>
      <c r="K8" s="28">
        <v>88.916666666666671</v>
      </c>
      <c r="L8" s="28">
        <v>95.615547170153803</v>
      </c>
      <c r="M8" s="28">
        <v>82.217786163179539</v>
      </c>
      <c r="N8" s="28">
        <v>102.31442767364094</v>
      </c>
      <c r="O8" s="28">
        <v>75.518905659692408</v>
      </c>
    </row>
    <row r="9" spans="1:15" x14ac:dyDescent="0.25">
      <c r="G9" t="s">
        <v>157</v>
      </c>
      <c r="H9" s="28">
        <v>91.5</v>
      </c>
      <c r="I9" s="28">
        <v>89.5</v>
      </c>
      <c r="J9" s="28">
        <v>93</v>
      </c>
      <c r="K9" s="28">
        <v>88.916666666666671</v>
      </c>
      <c r="L9" s="28">
        <v>95.615547170153803</v>
      </c>
      <c r="M9" s="28">
        <v>82.217786163179539</v>
      </c>
      <c r="N9" s="28">
        <v>102.31442767364094</v>
      </c>
      <c r="O9" s="28">
        <v>75.518905659692408</v>
      </c>
    </row>
    <row r="10" spans="1:15" x14ac:dyDescent="0.25">
      <c r="G10" t="s">
        <v>159</v>
      </c>
      <c r="H10" s="28">
        <v>94</v>
      </c>
      <c r="I10" s="28">
        <v>92</v>
      </c>
      <c r="J10" s="28">
        <v>92</v>
      </c>
      <c r="K10" s="28">
        <v>88.916666666666671</v>
      </c>
      <c r="L10" s="28">
        <v>95.615547170153803</v>
      </c>
      <c r="M10" s="28">
        <v>82.217786163179539</v>
      </c>
      <c r="N10" s="28">
        <v>102.31442767364094</v>
      </c>
      <c r="O10" s="28">
        <v>75.518905659692408</v>
      </c>
    </row>
    <row r="11" spans="1:15" x14ac:dyDescent="0.25">
      <c r="G11" t="s">
        <v>46</v>
      </c>
      <c r="H11" s="28">
        <v>92</v>
      </c>
      <c r="I11" s="28">
        <v>90.5</v>
      </c>
      <c r="J11" s="28">
        <v>91.5</v>
      </c>
      <c r="K11" s="28">
        <v>88.916666666666671</v>
      </c>
      <c r="L11" s="28">
        <v>95.615547170153803</v>
      </c>
      <c r="M11" s="28">
        <v>82.217786163179539</v>
      </c>
      <c r="N11" s="28">
        <v>102.31442767364094</v>
      </c>
      <c r="O11" s="28">
        <v>75.518905659692408</v>
      </c>
    </row>
    <row r="12" spans="1:15" x14ac:dyDescent="0.25">
      <c r="G12" t="s">
        <v>78</v>
      </c>
      <c r="H12" s="28">
        <v>79.75</v>
      </c>
      <c r="I12" s="28">
        <v>93.75</v>
      </c>
      <c r="J12" s="28">
        <v>88.5</v>
      </c>
      <c r="K12" s="28">
        <v>88.916666666666671</v>
      </c>
      <c r="L12" s="28">
        <v>95.615547170153803</v>
      </c>
      <c r="M12" s="28">
        <v>82.217786163179539</v>
      </c>
      <c r="N12" s="28">
        <v>102.31442767364094</v>
      </c>
      <c r="O12" s="28">
        <v>75.518905659692408</v>
      </c>
    </row>
    <row r="13" spans="1:15" x14ac:dyDescent="0.25">
      <c r="G13" t="s">
        <v>163</v>
      </c>
      <c r="H13" s="28">
        <v>93</v>
      </c>
      <c r="I13" s="28">
        <v>92.5</v>
      </c>
      <c r="J13" s="28">
        <v>87.5</v>
      </c>
      <c r="K13" s="28">
        <v>88.916666666666671</v>
      </c>
      <c r="L13" s="28">
        <v>95.615547170153803</v>
      </c>
      <c r="M13" s="28">
        <v>82.217786163179539</v>
      </c>
      <c r="N13" s="28">
        <v>102.31442767364094</v>
      </c>
      <c r="O13" s="28">
        <v>75.518905659692408</v>
      </c>
    </row>
    <row r="14" spans="1:15" x14ac:dyDescent="0.25">
      <c r="G14" t="s">
        <v>148</v>
      </c>
      <c r="H14" s="28">
        <v>77.75</v>
      </c>
      <c r="I14" s="28">
        <v>87.75</v>
      </c>
      <c r="J14" s="28">
        <v>86</v>
      </c>
      <c r="K14" s="28">
        <v>88.916666666666671</v>
      </c>
      <c r="L14" s="28">
        <v>95.615547170153803</v>
      </c>
      <c r="M14" s="28">
        <v>82.217786163179539</v>
      </c>
      <c r="N14" s="28">
        <v>102.31442767364094</v>
      </c>
      <c r="O14" s="28">
        <v>75.518905659692408</v>
      </c>
    </row>
    <row r="15" spans="1:15" x14ac:dyDescent="0.25">
      <c r="G15" t="s">
        <v>111</v>
      </c>
      <c r="H15" s="28">
        <v>77.25</v>
      </c>
      <c r="I15" s="28">
        <v>86</v>
      </c>
      <c r="J15" s="28">
        <v>81.25</v>
      </c>
      <c r="K15" s="28">
        <v>88.916666666666671</v>
      </c>
      <c r="L15" s="28">
        <v>95.615547170153803</v>
      </c>
      <c r="M15" s="28">
        <v>82.217786163179539</v>
      </c>
      <c r="N15" s="28">
        <v>102.31442767364094</v>
      </c>
      <c r="O15" s="28">
        <v>75.518905659692408</v>
      </c>
    </row>
    <row r="16" spans="1:15" x14ac:dyDescent="0.25">
      <c r="G16" t="s">
        <v>112</v>
      </c>
      <c r="H16" s="28">
        <v>67.5</v>
      </c>
      <c r="I16" s="28">
        <v>87.75</v>
      </c>
      <c r="J16" s="28">
        <v>71.75</v>
      </c>
      <c r="K16" s="28">
        <v>88.916666666666671</v>
      </c>
      <c r="L16" s="28">
        <v>95.615547170153803</v>
      </c>
      <c r="M16" s="28">
        <v>82.217786163179539</v>
      </c>
      <c r="N16" s="28">
        <v>102.31442767364094</v>
      </c>
      <c r="O16" s="28">
        <v>75.518905659692408</v>
      </c>
    </row>
  </sheetData>
  <autoFilter ref="G4:O4" xr:uid="{271EC501-431D-470A-A6B2-37528E60FBB5}">
    <sortState xmlns:xlrd2="http://schemas.microsoft.com/office/spreadsheetml/2017/richdata2" ref="G5:O16">
      <sortCondition descending="1" ref="J4"/>
    </sortState>
  </autoFilter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B05E-14DC-4245-988B-B5B9C35868F8}">
  <dimension ref="A1:R43"/>
  <sheetViews>
    <sheetView topLeftCell="G1" workbookViewId="0">
      <pane ySplit="1" topLeftCell="A22" activePane="bottomLeft" state="frozen"/>
      <selection pane="bottomLeft" activeCell="N38" sqref="N38:N43"/>
    </sheetView>
  </sheetViews>
  <sheetFormatPr defaultColWidth="8.7109375" defaultRowHeight="14.25" x14ac:dyDescent="0.2"/>
  <cols>
    <col min="1" max="2" width="20.5703125" style="16" customWidth="1"/>
    <col min="3" max="4" width="20.5703125" style="20" customWidth="1"/>
    <col min="5" max="7" width="20.5703125" style="16" customWidth="1"/>
    <col min="8" max="8" width="20.5703125" style="20" customWidth="1"/>
    <col min="9" max="13" width="20.5703125" style="16" customWidth="1"/>
    <col min="14" max="16" width="20.7109375" style="18" customWidth="1"/>
    <col min="17" max="17" width="20.7109375" style="19" customWidth="1"/>
    <col min="18" max="16384" width="8.7109375" style="15"/>
  </cols>
  <sheetData>
    <row r="1" spans="1:17" ht="42.75" x14ac:dyDescent="0.2">
      <c r="A1" s="16" t="s">
        <v>55</v>
      </c>
      <c r="B1" s="16" t="s">
        <v>50</v>
      </c>
      <c r="C1" s="20" t="s">
        <v>54</v>
      </c>
      <c r="D1" s="20" t="s">
        <v>56</v>
      </c>
      <c r="E1" s="16" t="s">
        <v>57</v>
      </c>
      <c r="F1" s="16" t="s">
        <v>58</v>
      </c>
      <c r="G1" s="16" t="s">
        <v>59</v>
      </c>
      <c r="H1" s="20" t="s">
        <v>60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8" t="s">
        <v>66</v>
      </c>
      <c r="O1" s="18" t="s">
        <v>67</v>
      </c>
      <c r="P1" s="18" t="s">
        <v>68</v>
      </c>
      <c r="Q1" s="19" t="s">
        <v>72</v>
      </c>
    </row>
    <row r="2" spans="1:17" x14ac:dyDescent="0.2">
      <c r="A2" s="16" t="s">
        <v>51</v>
      </c>
      <c r="B2" s="16" t="s">
        <v>46</v>
      </c>
      <c r="C2" s="20">
        <v>9.14</v>
      </c>
      <c r="D2" s="20">
        <v>12</v>
      </c>
      <c r="E2" s="16">
        <v>391</v>
      </c>
      <c r="F2" s="16" t="s">
        <v>71</v>
      </c>
      <c r="G2" s="16" t="s">
        <v>71</v>
      </c>
      <c r="H2" s="20">
        <v>1</v>
      </c>
      <c r="I2" s="16">
        <v>393</v>
      </c>
      <c r="J2" s="16">
        <v>7</v>
      </c>
      <c r="K2" s="16">
        <v>0</v>
      </c>
      <c r="L2" s="16">
        <v>0</v>
      </c>
      <c r="M2" s="16" t="s">
        <v>71</v>
      </c>
      <c r="N2" s="18">
        <f>I2/4</f>
        <v>98.25</v>
      </c>
      <c r="O2" s="18">
        <f>J2/4</f>
        <v>1.75</v>
      </c>
      <c r="P2" s="18">
        <f>K2/4</f>
        <v>0</v>
      </c>
      <c r="Q2" s="18">
        <f>L2/4</f>
        <v>0</v>
      </c>
    </row>
    <row r="3" spans="1:17" x14ac:dyDescent="0.2">
      <c r="A3" s="16" t="s">
        <v>52</v>
      </c>
      <c r="B3" s="16" t="s">
        <v>46</v>
      </c>
      <c r="C3" s="20">
        <v>7.71</v>
      </c>
      <c r="D3" s="20">
        <v>9</v>
      </c>
      <c r="E3" s="16">
        <v>384</v>
      </c>
      <c r="F3" s="16" t="s">
        <v>71</v>
      </c>
      <c r="G3" s="16" t="s">
        <v>71</v>
      </c>
      <c r="H3" s="20">
        <v>1</v>
      </c>
      <c r="I3" s="16">
        <v>387</v>
      </c>
      <c r="J3" s="16">
        <v>4</v>
      </c>
      <c r="K3" s="16">
        <v>9</v>
      </c>
      <c r="L3" s="16">
        <v>0</v>
      </c>
      <c r="M3" s="16" t="s">
        <v>71</v>
      </c>
      <c r="N3" s="18">
        <f t="shared" ref="N3:N4" si="0">I3/4</f>
        <v>96.75</v>
      </c>
      <c r="O3" s="18">
        <f t="shared" ref="O3:O4" si="1">J3/4</f>
        <v>1</v>
      </c>
      <c r="P3" s="18">
        <f t="shared" ref="P3:P4" si="2">K3/4</f>
        <v>2.25</v>
      </c>
      <c r="Q3" s="18">
        <f t="shared" ref="Q3:Q4" si="3">L3/4</f>
        <v>0</v>
      </c>
    </row>
    <row r="4" spans="1:17" x14ac:dyDescent="0.2">
      <c r="A4" s="16" t="s">
        <v>53</v>
      </c>
      <c r="B4" s="16" t="s">
        <v>46</v>
      </c>
      <c r="C4" s="20">
        <v>11.43</v>
      </c>
      <c r="D4" s="20">
        <v>5</v>
      </c>
      <c r="E4" s="16">
        <v>385</v>
      </c>
      <c r="F4" s="16" t="s">
        <v>71</v>
      </c>
      <c r="G4" s="16" t="s">
        <v>71</v>
      </c>
      <c r="H4" s="20">
        <v>1</v>
      </c>
      <c r="I4" s="16">
        <v>388</v>
      </c>
      <c r="J4" s="16">
        <v>4</v>
      </c>
      <c r="K4" s="16">
        <v>8</v>
      </c>
      <c r="L4" s="16">
        <v>0</v>
      </c>
      <c r="M4" s="16" t="s">
        <v>71</v>
      </c>
      <c r="N4" s="18">
        <f t="shared" si="0"/>
        <v>97</v>
      </c>
      <c r="O4" s="18">
        <f t="shared" si="1"/>
        <v>1</v>
      </c>
      <c r="P4" s="18">
        <f t="shared" si="2"/>
        <v>2</v>
      </c>
      <c r="Q4" s="18">
        <f t="shared" si="3"/>
        <v>0</v>
      </c>
    </row>
    <row r="5" spans="1:17" ht="57" x14ac:dyDescent="0.2">
      <c r="A5" s="16" t="s">
        <v>51</v>
      </c>
      <c r="B5" s="16" t="s">
        <v>78</v>
      </c>
      <c r="C5" s="20">
        <v>3.57</v>
      </c>
      <c r="D5" s="20">
        <v>8.3000000000000007</v>
      </c>
      <c r="E5" s="16">
        <v>345</v>
      </c>
      <c r="F5" s="16" t="s">
        <v>97</v>
      </c>
      <c r="G5" s="16" t="s">
        <v>71</v>
      </c>
      <c r="H5" s="20">
        <v>3.78</v>
      </c>
      <c r="I5" s="16">
        <v>345</v>
      </c>
      <c r="J5" s="16">
        <v>43</v>
      </c>
      <c r="K5" s="16">
        <v>12</v>
      </c>
      <c r="L5" s="16">
        <v>0</v>
      </c>
      <c r="M5" s="16" t="s">
        <v>98</v>
      </c>
      <c r="N5" s="18">
        <f t="shared" ref="N5:N7" si="4">I5/4</f>
        <v>86.25</v>
      </c>
      <c r="O5" s="18">
        <f t="shared" ref="O5:O7" si="5">J5/4</f>
        <v>10.75</v>
      </c>
      <c r="P5" s="18">
        <f t="shared" ref="P5:P7" si="6">K5/4</f>
        <v>3</v>
      </c>
      <c r="Q5" s="18">
        <f t="shared" ref="Q5:Q7" si="7">L5/4</f>
        <v>0</v>
      </c>
    </row>
    <row r="6" spans="1:17" ht="28.5" x14ac:dyDescent="0.2">
      <c r="A6" s="16" t="s">
        <v>52</v>
      </c>
      <c r="B6" s="16" t="s">
        <v>78</v>
      </c>
      <c r="C6" s="20">
        <v>7.7</v>
      </c>
      <c r="D6" s="20">
        <v>5.85</v>
      </c>
      <c r="E6" s="16">
        <v>373</v>
      </c>
      <c r="F6" s="16" t="s">
        <v>99</v>
      </c>
      <c r="G6" s="16" t="s">
        <v>100</v>
      </c>
      <c r="H6" s="20">
        <v>1.98</v>
      </c>
      <c r="I6" s="16">
        <v>378</v>
      </c>
      <c r="J6" s="16">
        <v>16</v>
      </c>
      <c r="K6" s="16">
        <v>6</v>
      </c>
      <c r="L6" s="16">
        <v>0</v>
      </c>
      <c r="M6" s="16" t="s">
        <v>71</v>
      </c>
      <c r="N6" s="18">
        <f t="shared" si="4"/>
        <v>94.5</v>
      </c>
      <c r="O6" s="18">
        <f t="shared" si="5"/>
        <v>4</v>
      </c>
      <c r="P6" s="18">
        <f t="shared" si="6"/>
        <v>1.5</v>
      </c>
      <c r="Q6" s="18">
        <f t="shared" si="7"/>
        <v>0</v>
      </c>
    </row>
    <row r="7" spans="1:17" ht="57" x14ac:dyDescent="0.2">
      <c r="A7" s="16" t="s">
        <v>53</v>
      </c>
      <c r="B7" s="16" t="s">
        <v>78</v>
      </c>
      <c r="C7" s="20">
        <v>3.02</v>
      </c>
      <c r="D7" s="20">
        <v>6.22</v>
      </c>
      <c r="E7" s="16">
        <v>372</v>
      </c>
      <c r="F7" s="16" t="s">
        <v>101</v>
      </c>
      <c r="G7" s="16" t="s">
        <v>71</v>
      </c>
      <c r="H7" s="20">
        <v>2.17</v>
      </c>
      <c r="I7" s="16">
        <v>376</v>
      </c>
      <c r="J7" s="16">
        <v>18</v>
      </c>
      <c r="K7" s="16">
        <v>6</v>
      </c>
      <c r="L7" s="16">
        <v>0</v>
      </c>
      <c r="M7" s="16" t="s">
        <v>98</v>
      </c>
      <c r="N7" s="18">
        <f t="shared" si="4"/>
        <v>94</v>
      </c>
      <c r="O7" s="18">
        <f t="shared" si="5"/>
        <v>4.5</v>
      </c>
      <c r="P7" s="18">
        <f t="shared" si="6"/>
        <v>1.5</v>
      </c>
      <c r="Q7" s="18">
        <f t="shared" si="7"/>
        <v>0</v>
      </c>
    </row>
    <row r="8" spans="1:17" ht="42.75" x14ac:dyDescent="0.2">
      <c r="A8" s="16" t="s">
        <v>51</v>
      </c>
      <c r="B8" s="16" t="s">
        <v>111</v>
      </c>
      <c r="C8" s="20">
        <v>5.12</v>
      </c>
      <c r="D8" s="20">
        <v>12.07</v>
      </c>
      <c r="E8" s="16">
        <v>331</v>
      </c>
      <c r="F8" s="16" t="s">
        <v>113</v>
      </c>
      <c r="G8" s="16" t="s">
        <v>71</v>
      </c>
      <c r="H8" s="20">
        <v>3.97</v>
      </c>
      <c r="I8" s="16">
        <v>354</v>
      </c>
      <c r="J8" s="16">
        <v>38</v>
      </c>
      <c r="K8" s="16">
        <v>8</v>
      </c>
      <c r="L8" s="16">
        <v>0</v>
      </c>
      <c r="M8" s="16" t="s">
        <v>123</v>
      </c>
      <c r="N8" s="18">
        <f t="shared" ref="N8:N10" si="8">I8/4</f>
        <v>88.5</v>
      </c>
      <c r="O8" s="18">
        <f t="shared" ref="O8:O10" si="9">J8/4</f>
        <v>9.5</v>
      </c>
      <c r="P8" s="18">
        <f t="shared" ref="P8:P10" si="10">K8/4</f>
        <v>2</v>
      </c>
      <c r="Q8" s="18">
        <f t="shared" ref="Q8:Q10" si="11">L8/4</f>
        <v>0</v>
      </c>
    </row>
    <row r="9" spans="1:17" ht="28.5" x14ac:dyDescent="0.2">
      <c r="A9" s="16" t="s">
        <v>52</v>
      </c>
      <c r="B9" s="16" t="s">
        <v>111</v>
      </c>
      <c r="C9" s="20">
        <v>10.3</v>
      </c>
      <c r="D9" s="20">
        <v>14.82</v>
      </c>
      <c r="E9" s="16">
        <v>381</v>
      </c>
      <c r="F9" s="16" t="s">
        <v>113</v>
      </c>
      <c r="G9" s="16" t="s">
        <v>71</v>
      </c>
      <c r="H9" s="20">
        <v>2.0699999999999998</v>
      </c>
      <c r="I9" s="16">
        <v>383</v>
      </c>
      <c r="J9" s="16">
        <v>9</v>
      </c>
      <c r="K9" s="16">
        <v>8</v>
      </c>
      <c r="L9" s="16">
        <v>0</v>
      </c>
      <c r="M9" s="16" t="s">
        <v>115</v>
      </c>
      <c r="N9" s="18">
        <f t="shared" si="8"/>
        <v>95.75</v>
      </c>
      <c r="O9" s="18">
        <f t="shared" si="9"/>
        <v>2.25</v>
      </c>
      <c r="P9" s="18">
        <f t="shared" si="10"/>
        <v>2</v>
      </c>
      <c r="Q9" s="18">
        <f t="shared" si="11"/>
        <v>0</v>
      </c>
    </row>
    <row r="10" spans="1:17" ht="42.75" x14ac:dyDescent="0.2">
      <c r="A10" s="16" t="s">
        <v>53</v>
      </c>
      <c r="B10" s="16" t="s">
        <v>111</v>
      </c>
      <c r="C10" s="20">
        <v>4.68</v>
      </c>
      <c r="D10" s="20">
        <v>10.98</v>
      </c>
      <c r="E10" s="16">
        <v>371</v>
      </c>
      <c r="F10" s="16" t="s">
        <v>113</v>
      </c>
      <c r="G10" s="16" t="s">
        <v>71</v>
      </c>
      <c r="H10" s="20">
        <v>1.9</v>
      </c>
      <c r="I10" s="16">
        <v>377</v>
      </c>
      <c r="J10" s="16">
        <v>17</v>
      </c>
      <c r="K10" s="16">
        <v>6</v>
      </c>
      <c r="L10" s="16">
        <v>0</v>
      </c>
      <c r="M10" s="16" t="s">
        <v>124</v>
      </c>
      <c r="N10" s="18">
        <f t="shared" si="8"/>
        <v>94.25</v>
      </c>
      <c r="O10" s="18">
        <f t="shared" si="9"/>
        <v>4.25</v>
      </c>
      <c r="P10" s="18">
        <f t="shared" si="10"/>
        <v>1.5</v>
      </c>
      <c r="Q10" s="18">
        <f t="shared" si="11"/>
        <v>0</v>
      </c>
    </row>
    <row r="11" spans="1:17" ht="85.5" x14ac:dyDescent="0.2">
      <c r="A11" s="16" t="s">
        <v>51</v>
      </c>
      <c r="B11" s="16" t="s">
        <v>112</v>
      </c>
      <c r="C11" s="20">
        <v>8.15</v>
      </c>
      <c r="D11" s="20">
        <v>22.8</v>
      </c>
      <c r="E11" s="16">
        <v>235</v>
      </c>
      <c r="F11" s="16" t="s">
        <v>132</v>
      </c>
      <c r="G11" s="16" t="s">
        <v>132</v>
      </c>
      <c r="H11" s="20">
        <v>7.83</v>
      </c>
      <c r="I11" s="16">
        <v>250</v>
      </c>
      <c r="J11" s="16">
        <v>123</v>
      </c>
      <c r="K11" s="16">
        <v>27</v>
      </c>
      <c r="L11" s="16">
        <v>0</v>
      </c>
      <c r="M11" s="16" t="s">
        <v>139</v>
      </c>
      <c r="N11" s="18">
        <f t="shared" ref="N11:N13" si="12">I11/4</f>
        <v>62.5</v>
      </c>
      <c r="O11" s="18">
        <f t="shared" ref="O11:O13" si="13">J11/4</f>
        <v>30.75</v>
      </c>
      <c r="P11" s="18">
        <f t="shared" ref="P11:P13" si="14">K11/4</f>
        <v>6.75</v>
      </c>
      <c r="Q11" s="18">
        <f t="shared" ref="Q11:Q13" si="15">L11/4</f>
        <v>0</v>
      </c>
    </row>
    <row r="12" spans="1:17" ht="42.75" x14ac:dyDescent="0.2">
      <c r="A12" s="16" t="s">
        <v>52</v>
      </c>
      <c r="B12" s="16" t="s">
        <v>112</v>
      </c>
      <c r="C12" s="20">
        <v>15.28</v>
      </c>
      <c r="D12" s="20">
        <v>17.170000000000002</v>
      </c>
      <c r="E12" s="16">
        <v>363</v>
      </c>
      <c r="F12" s="16" t="s">
        <v>132</v>
      </c>
      <c r="G12" s="16" t="s">
        <v>132</v>
      </c>
      <c r="H12" s="20">
        <v>4.13</v>
      </c>
      <c r="I12" s="16">
        <v>376</v>
      </c>
      <c r="J12" s="16">
        <v>12</v>
      </c>
      <c r="K12" s="16">
        <v>12</v>
      </c>
      <c r="L12" s="16">
        <v>0</v>
      </c>
      <c r="M12" s="16" t="s">
        <v>140</v>
      </c>
      <c r="N12" s="18">
        <f t="shared" si="12"/>
        <v>94</v>
      </c>
      <c r="O12" s="18">
        <f t="shared" si="13"/>
        <v>3</v>
      </c>
      <c r="P12" s="18">
        <f t="shared" si="14"/>
        <v>3</v>
      </c>
      <c r="Q12" s="18">
        <f t="shared" si="15"/>
        <v>0</v>
      </c>
    </row>
    <row r="13" spans="1:17" ht="57" x14ac:dyDescent="0.2">
      <c r="A13" s="16" t="s">
        <v>53</v>
      </c>
      <c r="B13" s="16" t="s">
        <v>112</v>
      </c>
      <c r="C13" s="20">
        <v>6.37</v>
      </c>
      <c r="D13" s="20">
        <v>21.98</v>
      </c>
      <c r="E13" s="16">
        <v>260</v>
      </c>
      <c r="F13" s="16" t="s">
        <v>132</v>
      </c>
      <c r="G13" s="16" t="s">
        <v>132</v>
      </c>
      <c r="H13" s="20">
        <v>6.68</v>
      </c>
      <c r="I13" s="16">
        <v>279</v>
      </c>
      <c r="J13" s="16">
        <v>107</v>
      </c>
      <c r="K13" s="16">
        <v>14</v>
      </c>
      <c r="L13" s="16">
        <v>0</v>
      </c>
      <c r="M13" s="16" t="s">
        <v>138</v>
      </c>
      <c r="N13" s="18">
        <f t="shared" si="12"/>
        <v>69.75</v>
      </c>
      <c r="O13" s="18">
        <f t="shared" si="13"/>
        <v>26.75</v>
      </c>
      <c r="P13" s="18">
        <f t="shared" si="14"/>
        <v>3.5</v>
      </c>
      <c r="Q13" s="18">
        <f t="shared" si="15"/>
        <v>0</v>
      </c>
    </row>
    <row r="14" spans="1:17" x14ac:dyDescent="0.2">
      <c r="A14" s="16" t="s">
        <v>51</v>
      </c>
      <c r="B14" s="16" t="s">
        <v>148</v>
      </c>
      <c r="C14" s="20">
        <v>15</v>
      </c>
      <c r="D14" s="20">
        <v>28</v>
      </c>
      <c r="E14" s="16">
        <v>348</v>
      </c>
      <c r="F14" s="16" t="s">
        <v>71</v>
      </c>
      <c r="G14" s="16" t="s">
        <v>71</v>
      </c>
      <c r="H14" s="20">
        <v>2</v>
      </c>
      <c r="I14" s="16">
        <v>352</v>
      </c>
      <c r="J14" s="16">
        <v>27</v>
      </c>
      <c r="K14" s="16">
        <v>21</v>
      </c>
      <c r="L14" s="16">
        <v>0</v>
      </c>
      <c r="M14" s="16" t="s">
        <v>71</v>
      </c>
      <c r="N14" s="18">
        <f t="shared" ref="N14:N16" si="16">I14/4</f>
        <v>88</v>
      </c>
      <c r="O14" s="18">
        <f t="shared" ref="O14:O16" si="17">J14/4</f>
        <v>6.75</v>
      </c>
      <c r="P14" s="18">
        <f t="shared" ref="P14:P16" si="18">K14/4</f>
        <v>5.25</v>
      </c>
      <c r="Q14" s="18">
        <f t="shared" ref="Q14:Q16" si="19">L14/4</f>
        <v>0</v>
      </c>
    </row>
    <row r="15" spans="1:17" x14ac:dyDescent="0.2">
      <c r="A15" s="16" t="s">
        <v>52</v>
      </c>
      <c r="B15" s="16" t="s">
        <v>148</v>
      </c>
      <c r="C15" s="20">
        <v>15</v>
      </c>
      <c r="D15" s="20">
        <v>29</v>
      </c>
      <c r="E15" s="16">
        <v>375</v>
      </c>
      <c r="F15" s="16" t="s">
        <v>71</v>
      </c>
      <c r="G15" s="16" t="s">
        <v>71</v>
      </c>
      <c r="H15" s="20">
        <v>4</v>
      </c>
      <c r="I15" s="16">
        <v>378</v>
      </c>
      <c r="J15" s="16">
        <v>11</v>
      </c>
      <c r="K15" s="16">
        <v>11</v>
      </c>
      <c r="L15" s="16">
        <v>0</v>
      </c>
      <c r="M15" s="16" t="s">
        <v>71</v>
      </c>
      <c r="N15" s="18">
        <f t="shared" si="16"/>
        <v>94.5</v>
      </c>
      <c r="O15" s="18">
        <f t="shared" si="17"/>
        <v>2.75</v>
      </c>
      <c r="P15" s="18">
        <f t="shared" si="18"/>
        <v>2.75</v>
      </c>
      <c r="Q15" s="18">
        <f t="shared" si="19"/>
        <v>0</v>
      </c>
    </row>
    <row r="16" spans="1:17" x14ac:dyDescent="0.2">
      <c r="A16" s="16" t="s">
        <v>53</v>
      </c>
      <c r="B16" s="16" t="s">
        <v>148</v>
      </c>
      <c r="C16" s="20">
        <v>10</v>
      </c>
      <c r="D16" s="20">
        <v>20</v>
      </c>
      <c r="E16" s="16">
        <v>339</v>
      </c>
      <c r="F16" s="16" t="s">
        <v>71</v>
      </c>
      <c r="G16" s="16" t="s">
        <v>71</v>
      </c>
      <c r="H16" s="20">
        <v>3</v>
      </c>
      <c r="I16" s="16">
        <v>363</v>
      </c>
      <c r="J16" s="16">
        <v>30</v>
      </c>
      <c r="K16" s="16">
        <v>7</v>
      </c>
      <c r="L16" s="16">
        <v>0</v>
      </c>
      <c r="M16" s="16" t="s">
        <v>71</v>
      </c>
      <c r="N16" s="18">
        <f t="shared" si="16"/>
        <v>90.75</v>
      </c>
      <c r="O16" s="18">
        <f t="shared" si="17"/>
        <v>7.5</v>
      </c>
      <c r="P16" s="18">
        <f t="shared" si="18"/>
        <v>1.75</v>
      </c>
      <c r="Q16" s="18">
        <f t="shared" si="19"/>
        <v>0</v>
      </c>
    </row>
    <row r="17" spans="1:17" x14ac:dyDescent="0.2">
      <c r="A17" s="16" t="s">
        <v>51</v>
      </c>
      <c r="B17" s="16" t="s">
        <v>149</v>
      </c>
      <c r="C17" s="20">
        <v>17.38</v>
      </c>
      <c r="D17" s="20">
        <v>21.83</v>
      </c>
      <c r="E17" s="16">
        <v>388</v>
      </c>
      <c r="F17" s="16" t="s">
        <v>71</v>
      </c>
      <c r="G17" s="16" t="s">
        <v>71</v>
      </c>
      <c r="H17" s="20">
        <v>1.52</v>
      </c>
      <c r="I17" s="16">
        <v>390</v>
      </c>
      <c r="J17" s="16">
        <v>1</v>
      </c>
      <c r="K17" s="16">
        <v>9</v>
      </c>
      <c r="L17" s="16">
        <v>0</v>
      </c>
      <c r="M17" s="16" t="s">
        <v>71</v>
      </c>
      <c r="N17" s="18">
        <f t="shared" ref="N17:N19" si="20">I17/4</f>
        <v>97.5</v>
      </c>
      <c r="O17" s="18">
        <f t="shared" ref="O17:O19" si="21">J17/4</f>
        <v>0.25</v>
      </c>
      <c r="P17" s="18">
        <f t="shared" ref="P17:P19" si="22">K17/4</f>
        <v>2.25</v>
      </c>
      <c r="Q17" s="18">
        <f t="shared" ref="Q17:Q19" si="23">L17/4</f>
        <v>0</v>
      </c>
    </row>
    <row r="18" spans="1:17" x14ac:dyDescent="0.2">
      <c r="A18" s="16" t="s">
        <v>52</v>
      </c>
      <c r="B18" s="16" t="s">
        <v>149</v>
      </c>
      <c r="C18" s="20">
        <v>16.57</v>
      </c>
      <c r="D18" s="20">
        <v>17.53</v>
      </c>
      <c r="E18" s="16">
        <v>381</v>
      </c>
      <c r="F18" s="16" t="s">
        <v>71</v>
      </c>
      <c r="G18" s="16" t="s">
        <v>71</v>
      </c>
      <c r="H18" s="20">
        <v>1.68</v>
      </c>
      <c r="I18" s="16">
        <v>382</v>
      </c>
      <c r="J18" s="16">
        <v>12</v>
      </c>
      <c r="K18" s="16">
        <v>16</v>
      </c>
      <c r="L18" s="16">
        <v>0</v>
      </c>
      <c r="M18" s="16" t="s">
        <v>71</v>
      </c>
      <c r="N18" s="18">
        <f t="shared" si="20"/>
        <v>95.5</v>
      </c>
      <c r="O18" s="18">
        <f t="shared" si="21"/>
        <v>3</v>
      </c>
      <c r="P18" s="18">
        <f t="shared" si="22"/>
        <v>4</v>
      </c>
      <c r="Q18" s="18">
        <f t="shared" si="23"/>
        <v>0</v>
      </c>
    </row>
    <row r="19" spans="1:17" x14ac:dyDescent="0.2">
      <c r="A19" s="16" t="s">
        <v>53</v>
      </c>
      <c r="B19" s="16" t="s">
        <v>149</v>
      </c>
      <c r="C19" s="20">
        <v>16.420000000000002</v>
      </c>
      <c r="D19" s="20">
        <v>18.97</v>
      </c>
      <c r="E19" s="16">
        <v>381</v>
      </c>
      <c r="F19" s="16" t="s">
        <v>71</v>
      </c>
      <c r="G19" s="16" t="s">
        <v>71</v>
      </c>
      <c r="H19" s="20">
        <v>1.1299999999999999</v>
      </c>
      <c r="I19" s="16">
        <v>382</v>
      </c>
      <c r="J19" s="16">
        <v>4</v>
      </c>
      <c r="K19" s="16">
        <v>13</v>
      </c>
      <c r="L19" s="16">
        <v>0</v>
      </c>
      <c r="M19" s="16" t="s">
        <v>71</v>
      </c>
      <c r="N19" s="18">
        <f t="shared" si="20"/>
        <v>95.5</v>
      </c>
      <c r="O19" s="18">
        <f t="shared" si="21"/>
        <v>1</v>
      </c>
      <c r="P19" s="18">
        <f t="shared" si="22"/>
        <v>3.25</v>
      </c>
      <c r="Q19" s="18">
        <f t="shared" si="23"/>
        <v>0</v>
      </c>
    </row>
    <row r="20" spans="1:17" x14ac:dyDescent="0.2">
      <c r="A20" s="16" t="s">
        <v>51</v>
      </c>
      <c r="B20" s="16" t="s">
        <v>150</v>
      </c>
      <c r="C20" s="20">
        <v>3</v>
      </c>
      <c r="D20" s="20">
        <v>5.75</v>
      </c>
      <c r="E20" s="16">
        <v>392</v>
      </c>
      <c r="F20" s="16" t="s">
        <v>71</v>
      </c>
      <c r="G20" s="16" t="s">
        <v>71</v>
      </c>
      <c r="H20" s="20">
        <v>1.5</v>
      </c>
      <c r="I20" s="16">
        <v>392</v>
      </c>
      <c r="J20" s="16">
        <v>0</v>
      </c>
      <c r="K20" s="16">
        <v>8</v>
      </c>
      <c r="L20" s="16">
        <v>0</v>
      </c>
      <c r="M20" s="16" t="s">
        <v>71</v>
      </c>
      <c r="N20" s="18">
        <f t="shared" ref="N20:N25" si="24">I20/4</f>
        <v>98</v>
      </c>
      <c r="O20" s="18">
        <f t="shared" ref="O20:O25" si="25">J20/4</f>
        <v>0</v>
      </c>
      <c r="P20" s="18">
        <f t="shared" ref="P20:P25" si="26">K20/4</f>
        <v>2</v>
      </c>
      <c r="Q20" s="18">
        <f t="shared" ref="Q20:Q25" si="27">L20/4</f>
        <v>0</v>
      </c>
    </row>
    <row r="21" spans="1:17" x14ac:dyDescent="0.2">
      <c r="A21" s="16" t="s">
        <v>52</v>
      </c>
      <c r="B21" s="16" t="s">
        <v>150</v>
      </c>
      <c r="C21" s="20">
        <v>2.17</v>
      </c>
      <c r="D21" s="20">
        <v>7</v>
      </c>
      <c r="E21" s="16">
        <v>389</v>
      </c>
      <c r="F21" s="16" t="s">
        <v>71</v>
      </c>
      <c r="G21" s="16" t="s">
        <v>71</v>
      </c>
      <c r="H21" s="20">
        <v>1</v>
      </c>
      <c r="I21" s="16">
        <v>390</v>
      </c>
      <c r="J21" s="16">
        <v>4</v>
      </c>
      <c r="K21" s="16">
        <v>6</v>
      </c>
      <c r="L21" s="16">
        <v>0</v>
      </c>
      <c r="M21" s="16" t="s">
        <v>74</v>
      </c>
      <c r="N21" s="18">
        <f t="shared" si="24"/>
        <v>97.5</v>
      </c>
      <c r="O21" s="18">
        <f t="shared" si="25"/>
        <v>1</v>
      </c>
      <c r="P21" s="18">
        <f t="shared" si="26"/>
        <v>1.5</v>
      </c>
      <c r="Q21" s="18">
        <f t="shared" si="27"/>
        <v>0</v>
      </c>
    </row>
    <row r="22" spans="1:17" x14ac:dyDescent="0.2">
      <c r="A22" s="16" t="s">
        <v>53</v>
      </c>
      <c r="B22" s="16" t="s">
        <v>150</v>
      </c>
      <c r="C22" s="20">
        <v>2.5</v>
      </c>
      <c r="D22" s="20">
        <v>5</v>
      </c>
      <c r="E22" s="16">
        <v>396</v>
      </c>
      <c r="F22" s="16" t="s">
        <v>71</v>
      </c>
      <c r="G22" s="16" t="s">
        <v>71</v>
      </c>
      <c r="H22" s="20">
        <v>2</v>
      </c>
      <c r="I22" s="16">
        <v>396</v>
      </c>
      <c r="J22" s="16">
        <v>0</v>
      </c>
      <c r="K22" s="16">
        <v>4</v>
      </c>
      <c r="L22" s="16">
        <v>0</v>
      </c>
      <c r="M22" s="16" t="s">
        <v>71</v>
      </c>
      <c r="N22" s="18">
        <f t="shared" si="24"/>
        <v>99</v>
      </c>
      <c r="O22" s="18">
        <f t="shared" si="25"/>
        <v>0</v>
      </c>
      <c r="P22" s="18">
        <f t="shared" si="26"/>
        <v>1</v>
      </c>
      <c r="Q22" s="18">
        <f t="shared" si="27"/>
        <v>0</v>
      </c>
    </row>
    <row r="23" spans="1:17" x14ac:dyDescent="0.2">
      <c r="A23" s="16" t="s">
        <v>51</v>
      </c>
      <c r="B23" s="16" t="s">
        <v>155</v>
      </c>
      <c r="C23" s="20">
        <v>6</v>
      </c>
      <c r="D23" s="20">
        <v>12</v>
      </c>
      <c r="E23" s="16">
        <v>378</v>
      </c>
      <c r="F23" s="16" t="s">
        <v>160</v>
      </c>
      <c r="G23" s="16" t="s">
        <v>71</v>
      </c>
      <c r="H23" s="20">
        <v>2</v>
      </c>
      <c r="I23" s="16">
        <v>384</v>
      </c>
      <c r="J23" s="16">
        <v>6</v>
      </c>
      <c r="K23" s="16">
        <v>10</v>
      </c>
      <c r="L23" s="16">
        <v>0</v>
      </c>
      <c r="M23" s="16" t="s">
        <v>71</v>
      </c>
      <c r="N23" s="18">
        <f t="shared" si="24"/>
        <v>96</v>
      </c>
      <c r="O23" s="18">
        <f t="shared" si="25"/>
        <v>1.5</v>
      </c>
      <c r="P23" s="18">
        <f t="shared" si="26"/>
        <v>2.5</v>
      </c>
      <c r="Q23" s="19">
        <f t="shared" si="27"/>
        <v>0</v>
      </c>
    </row>
    <row r="24" spans="1:17" x14ac:dyDescent="0.2">
      <c r="A24" s="16" t="s">
        <v>52</v>
      </c>
      <c r="B24" s="16" t="s">
        <v>155</v>
      </c>
      <c r="C24" s="20">
        <v>8</v>
      </c>
      <c r="D24" s="20">
        <v>9</v>
      </c>
      <c r="E24" s="16">
        <v>396</v>
      </c>
      <c r="F24" s="16" t="s">
        <v>160</v>
      </c>
      <c r="G24" s="16" t="s">
        <v>71</v>
      </c>
      <c r="H24" s="20">
        <v>1</v>
      </c>
      <c r="I24" s="16">
        <v>396</v>
      </c>
      <c r="J24" s="16">
        <v>2</v>
      </c>
      <c r="K24" s="16">
        <v>2</v>
      </c>
      <c r="L24" s="16">
        <v>0</v>
      </c>
      <c r="M24" s="16" t="s">
        <v>71</v>
      </c>
      <c r="N24" s="18">
        <f t="shared" si="24"/>
        <v>99</v>
      </c>
      <c r="O24" s="18">
        <f t="shared" si="25"/>
        <v>0.5</v>
      </c>
      <c r="P24" s="18">
        <f t="shared" si="26"/>
        <v>0.5</v>
      </c>
      <c r="Q24" s="19">
        <f t="shared" si="27"/>
        <v>0</v>
      </c>
    </row>
    <row r="25" spans="1:17" x14ac:dyDescent="0.2">
      <c r="A25" s="16" t="s">
        <v>53</v>
      </c>
      <c r="B25" s="16" t="s">
        <v>155</v>
      </c>
      <c r="C25" s="20">
        <v>4</v>
      </c>
      <c r="D25" s="20">
        <v>5</v>
      </c>
      <c r="E25" s="16">
        <v>392</v>
      </c>
      <c r="F25" s="16" t="s">
        <v>160</v>
      </c>
      <c r="G25" s="16" t="s">
        <v>71</v>
      </c>
      <c r="H25" s="20">
        <v>1</v>
      </c>
      <c r="I25" s="16">
        <v>392</v>
      </c>
      <c r="J25" s="16">
        <v>2</v>
      </c>
      <c r="K25" s="16">
        <v>6</v>
      </c>
      <c r="L25" s="16">
        <v>0</v>
      </c>
      <c r="M25" s="16" t="s">
        <v>71</v>
      </c>
      <c r="N25" s="18">
        <f t="shared" si="24"/>
        <v>98</v>
      </c>
      <c r="O25" s="18">
        <f t="shared" si="25"/>
        <v>0.5</v>
      </c>
      <c r="P25" s="18">
        <f t="shared" si="26"/>
        <v>1.5</v>
      </c>
      <c r="Q25" s="19">
        <f t="shared" si="27"/>
        <v>0</v>
      </c>
    </row>
    <row r="26" spans="1:17" x14ac:dyDescent="0.2">
      <c r="A26" s="16" t="s">
        <v>51</v>
      </c>
      <c r="B26" s="16" t="s">
        <v>157</v>
      </c>
      <c r="C26" s="20">
        <v>12</v>
      </c>
      <c r="D26" s="20">
        <v>19</v>
      </c>
      <c r="E26" s="16">
        <v>376</v>
      </c>
      <c r="F26" s="16" t="s">
        <v>71</v>
      </c>
      <c r="G26" s="16" t="s">
        <v>71</v>
      </c>
      <c r="H26" s="20">
        <v>3</v>
      </c>
      <c r="I26" s="16">
        <v>380</v>
      </c>
      <c r="J26" s="16">
        <v>16</v>
      </c>
      <c r="K26" s="16">
        <v>4</v>
      </c>
      <c r="L26" s="16">
        <v>0</v>
      </c>
      <c r="M26" s="16" t="s">
        <v>164</v>
      </c>
      <c r="N26" s="18">
        <f t="shared" ref="N26:N28" si="28">I26/4</f>
        <v>95</v>
      </c>
      <c r="O26" s="18">
        <f t="shared" ref="O26:O28" si="29">J26/4</f>
        <v>4</v>
      </c>
      <c r="P26" s="18">
        <f t="shared" ref="P26:P28" si="30">K26/4</f>
        <v>1</v>
      </c>
      <c r="Q26" s="19">
        <f t="shared" ref="Q26:Q28" si="31">L26/4</f>
        <v>0</v>
      </c>
    </row>
    <row r="27" spans="1:17" ht="28.5" x14ac:dyDescent="0.2">
      <c r="A27" s="16" t="s">
        <v>52</v>
      </c>
      <c r="B27" s="16" t="s">
        <v>157</v>
      </c>
      <c r="C27" s="20">
        <v>15</v>
      </c>
      <c r="D27" s="20">
        <v>10</v>
      </c>
      <c r="E27" s="16">
        <v>380</v>
      </c>
      <c r="F27" s="16" t="s">
        <v>71</v>
      </c>
      <c r="G27" s="16" t="s">
        <v>71</v>
      </c>
      <c r="H27" s="20">
        <v>5</v>
      </c>
      <c r="I27" s="16">
        <v>386</v>
      </c>
      <c r="J27" s="16">
        <v>8</v>
      </c>
      <c r="K27" s="16">
        <v>6</v>
      </c>
      <c r="L27" s="16">
        <v>0</v>
      </c>
      <c r="M27" s="16" t="s">
        <v>166</v>
      </c>
      <c r="N27" s="18">
        <f t="shared" si="28"/>
        <v>96.5</v>
      </c>
      <c r="O27" s="18">
        <f t="shared" si="29"/>
        <v>2</v>
      </c>
      <c r="P27" s="18">
        <f t="shared" si="30"/>
        <v>1.5</v>
      </c>
      <c r="Q27" s="19">
        <f t="shared" si="31"/>
        <v>0</v>
      </c>
    </row>
    <row r="28" spans="1:17" x14ac:dyDescent="0.2">
      <c r="A28" s="16" t="s">
        <v>53</v>
      </c>
      <c r="B28" s="16" t="s">
        <v>157</v>
      </c>
      <c r="C28" s="20">
        <v>11</v>
      </c>
      <c r="D28" s="20">
        <v>12</v>
      </c>
      <c r="E28" s="16">
        <v>386</v>
      </c>
      <c r="F28" s="16" t="s">
        <v>71</v>
      </c>
      <c r="G28" s="16" t="s">
        <v>71</v>
      </c>
      <c r="H28" s="20">
        <v>2</v>
      </c>
      <c r="I28" s="16">
        <v>390</v>
      </c>
      <c r="J28" s="16">
        <v>0</v>
      </c>
      <c r="K28" s="16">
        <v>10</v>
      </c>
      <c r="L28" s="16">
        <v>0</v>
      </c>
      <c r="M28" s="16" t="s">
        <v>71</v>
      </c>
      <c r="N28" s="18">
        <f t="shared" si="28"/>
        <v>97.5</v>
      </c>
      <c r="O28" s="18">
        <f t="shared" si="29"/>
        <v>0</v>
      </c>
      <c r="P28" s="18">
        <f t="shared" si="30"/>
        <v>2.5</v>
      </c>
      <c r="Q28" s="19">
        <f t="shared" si="31"/>
        <v>0</v>
      </c>
    </row>
    <row r="29" spans="1:17" ht="28.5" x14ac:dyDescent="0.2">
      <c r="A29" s="16" t="s">
        <v>51</v>
      </c>
      <c r="B29" s="16" t="s">
        <v>159</v>
      </c>
      <c r="C29" s="20">
        <v>8</v>
      </c>
      <c r="D29" s="20">
        <v>4.37</v>
      </c>
      <c r="E29" s="16">
        <v>376</v>
      </c>
      <c r="F29" s="16" t="s">
        <v>71</v>
      </c>
      <c r="G29" s="16" t="s">
        <v>169</v>
      </c>
      <c r="H29" s="20">
        <v>0</v>
      </c>
      <c r="I29" s="16">
        <v>376</v>
      </c>
      <c r="J29" s="16">
        <v>2</v>
      </c>
      <c r="K29" s="16">
        <v>22</v>
      </c>
      <c r="L29" s="16">
        <v>0</v>
      </c>
      <c r="M29" s="16" t="s">
        <v>71</v>
      </c>
      <c r="N29" s="18">
        <f t="shared" ref="N29:N31" si="32">I29/4</f>
        <v>94</v>
      </c>
      <c r="O29" s="18">
        <f t="shared" ref="O29:O31" si="33">J29/4</f>
        <v>0.5</v>
      </c>
      <c r="P29" s="18">
        <f t="shared" ref="P29:P31" si="34">K29/4</f>
        <v>5.5</v>
      </c>
      <c r="Q29" s="19">
        <f t="shared" ref="Q29:Q31" si="35">L29/4</f>
        <v>0</v>
      </c>
    </row>
    <row r="30" spans="1:17" x14ac:dyDescent="0.2">
      <c r="A30" s="16" t="s">
        <v>52</v>
      </c>
      <c r="B30" s="16" t="s">
        <v>159</v>
      </c>
      <c r="C30" s="20">
        <v>8</v>
      </c>
      <c r="D30" s="20">
        <v>4.2699999999999996</v>
      </c>
      <c r="E30" s="16">
        <v>354</v>
      </c>
      <c r="F30" s="16" t="s">
        <v>71</v>
      </c>
      <c r="G30" s="16" t="s">
        <v>71</v>
      </c>
      <c r="H30" s="20">
        <v>1</v>
      </c>
      <c r="I30" s="16">
        <v>376</v>
      </c>
      <c r="J30" s="16">
        <v>2</v>
      </c>
      <c r="K30" s="16">
        <v>22</v>
      </c>
      <c r="L30" s="16">
        <v>0</v>
      </c>
      <c r="M30" s="16" t="s">
        <v>153</v>
      </c>
      <c r="N30" s="18">
        <f t="shared" si="32"/>
        <v>94</v>
      </c>
      <c r="O30" s="18">
        <f t="shared" si="33"/>
        <v>0.5</v>
      </c>
      <c r="P30" s="18">
        <f t="shared" si="34"/>
        <v>5.5</v>
      </c>
      <c r="Q30" s="19">
        <f t="shared" si="35"/>
        <v>0</v>
      </c>
    </row>
    <row r="31" spans="1:17" ht="28.5" x14ac:dyDescent="0.2">
      <c r="A31" s="16" t="s">
        <v>53</v>
      </c>
      <c r="B31" s="16" t="s">
        <v>159</v>
      </c>
      <c r="C31" s="20">
        <v>12</v>
      </c>
      <c r="D31" s="20">
        <v>2.75</v>
      </c>
      <c r="E31" s="16">
        <v>392</v>
      </c>
      <c r="F31" s="16" t="s">
        <v>71</v>
      </c>
      <c r="G31" s="16" t="s">
        <v>169</v>
      </c>
      <c r="H31" s="20">
        <v>0</v>
      </c>
      <c r="I31" s="16">
        <v>392</v>
      </c>
      <c r="J31" s="16">
        <v>0</v>
      </c>
      <c r="K31" s="16">
        <v>8</v>
      </c>
      <c r="L31" s="16">
        <v>0</v>
      </c>
      <c r="M31" s="16" t="s">
        <v>71</v>
      </c>
      <c r="N31" s="18">
        <f t="shared" si="32"/>
        <v>98</v>
      </c>
      <c r="O31" s="18">
        <f t="shared" si="33"/>
        <v>0</v>
      </c>
      <c r="P31" s="18">
        <f t="shared" si="34"/>
        <v>2</v>
      </c>
      <c r="Q31" s="19">
        <f t="shared" si="35"/>
        <v>0</v>
      </c>
    </row>
    <row r="32" spans="1:17" ht="28.5" x14ac:dyDescent="0.2">
      <c r="A32" s="16" t="s">
        <v>51</v>
      </c>
      <c r="B32" s="16" t="s">
        <v>163</v>
      </c>
      <c r="C32" s="20">
        <v>6</v>
      </c>
      <c r="D32" s="20">
        <v>6</v>
      </c>
      <c r="E32" s="16">
        <v>392</v>
      </c>
      <c r="F32" s="16" t="s">
        <v>71</v>
      </c>
      <c r="G32" s="16" t="s">
        <v>169</v>
      </c>
      <c r="H32" s="20">
        <v>0</v>
      </c>
      <c r="I32" s="16">
        <v>392</v>
      </c>
      <c r="J32" s="16">
        <v>4</v>
      </c>
      <c r="K32" s="16">
        <v>4</v>
      </c>
      <c r="L32" s="16">
        <v>0</v>
      </c>
      <c r="M32" s="16" t="s">
        <v>71</v>
      </c>
      <c r="N32" s="18">
        <f t="shared" ref="N32:N34" si="36">I32/4</f>
        <v>98</v>
      </c>
      <c r="O32" s="18">
        <f t="shared" ref="O32:O34" si="37">J32/4</f>
        <v>1</v>
      </c>
      <c r="P32" s="18">
        <f t="shared" ref="P32:P34" si="38">K32/4</f>
        <v>1</v>
      </c>
      <c r="Q32" s="19">
        <f t="shared" ref="Q32:Q34" si="39">L32/4</f>
        <v>0</v>
      </c>
    </row>
    <row r="33" spans="1:18" ht="28.5" x14ac:dyDescent="0.2">
      <c r="A33" s="16" t="s">
        <v>52</v>
      </c>
      <c r="B33" s="16" t="s">
        <v>163</v>
      </c>
      <c r="C33" s="20">
        <v>8</v>
      </c>
      <c r="D33" s="20">
        <v>12</v>
      </c>
      <c r="E33" s="16">
        <v>376</v>
      </c>
      <c r="F33" s="16" t="s">
        <v>71</v>
      </c>
      <c r="G33" s="16" t="s">
        <v>169</v>
      </c>
      <c r="H33" s="20">
        <v>0</v>
      </c>
      <c r="I33" s="16">
        <v>376</v>
      </c>
      <c r="J33" s="16">
        <v>10</v>
      </c>
      <c r="K33" s="16">
        <v>8</v>
      </c>
      <c r="L33" s="16">
        <v>6</v>
      </c>
      <c r="M33" s="16" t="s">
        <v>71</v>
      </c>
      <c r="N33" s="18">
        <f t="shared" si="36"/>
        <v>94</v>
      </c>
      <c r="O33" s="18">
        <f t="shared" si="37"/>
        <v>2.5</v>
      </c>
      <c r="P33" s="18">
        <f t="shared" si="38"/>
        <v>2</v>
      </c>
      <c r="Q33" s="19">
        <f t="shared" si="39"/>
        <v>1.5</v>
      </c>
    </row>
    <row r="34" spans="1:18" x14ac:dyDescent="0.2">
      <c r="A34" s="16" t="s">
        <v>53</v>
      </c>
      <c r="B34" s="16" t="s">
        <v>163</v>
      </c>
      <c r="C34" s="20">
        <v>6</v>
      </c>
      <c r="D34" s="20">
        <v>10</v>
      </c>
      <c r="E34" s="16">
        <v>360</v>
      </c>
      <c r="F34" s="16" t="s">
        <v>71</v>
      </c>
      <c r="G34" s="16" t="s">
        <v>71</v>
      </c>
      <c r="H34" s="20">
        <v>4</v>
      </c>
      <c r="I34" s="16">
        <v>360</v>
      </c>
      <c r="J34" s="16">
        <v>8</v>
      </c>
      <c r="K34" s="16">
        <v>32</v>
      </c>
      <c r="L34" s="16">
        <v>0</v>
      </c>
      <c r="M34" s="16" t="s">
        <v>71</v>
      </c>
      <c r="N34" s="18">
        <f t="shared" si="36"/>
        <v>90</v>
      </c>
      <c r="O34" s="18">
        <f t="shared" si="37"/>
        <v>2</v>
      </c>
      <c r="P34" s="18">
        <f t="shared" si="38"/>
        <v>8</v>
      </c>
      <c r="Q34" s="19">
        <f t="shared" si="39"/>
        <v>0</v>
      </c>
    </row>
    <row r="35" spans="1:18" x14ac:dyDescent="0.2">
      <c r="A35" s="16" t="s">
        <v>51</v>
      </c>
      <c r="B35" s="16" t="s">
        <v>175</v>
      </c>
      <c r="C35" s="20">
        <v>12</v>
      </c>
      <c r="D35" s="20">
        <v>14.25</v>
      </c>
      <c r="E35" s="16">
        <v>397</v>
      </c>
      <c r="F35" s="16" t="s">
        <v>71</v>
      </c>
      <c r="G35" s="16" t="s">
        <v>71</v>
      </c>
      <c r="H35" s="20">
        <v>2.67</v>
      </c>
      <c r="I35" s="16">
        <v>398</v>
      </c>
      <c r="J35" s="16">
        <v>1</v>
      </c>
      <c r="K35" s="16">
        <v>1</v>
      </c>
      <c r="L35" s="16">
        <v>0</v>
      </c>
      <c r="M35" s="16" t="s">
        <v>74</v>
      </c>
      <c r="N35" s="18">
        <f t="shared" ref="N35:N37" si="40">I35/4</f>
        <v>99.5</v>
      </c>
      <c r="O35" s="18">
        <f t="shared" ref="O35:O37" si="41">J35/4</f>
        <v>0.25</v>
      </c>
      <c r="P35" s="18">
        <f t="shared" ref="P35:P37" si="42">K35/4</f>
        <v>0.25</v>
      </c>
      <c r="Q35" s="19">
        <f t="shared" ref="Q35:Q37" si="43">L35/4</f>
        <v>0</v>
      </c>
    </row>
    <row r="36" spans="1:18" x14ac:dyDescent="0.2">
      <c r="A36" s="16" t="s">
        <v>52</v>
      </c>
      <c r="B36" s="16" t="s">
        <v>175</v>
      </c>
      <c r="C36" s="20">
        <v>3.25</v>
      </c>
      <c r="D36" s="20">
        <v>6.25</v>
      </c>
      <c r="E36" s="16">
        <v>385</v>
      </c>
      <c r="F36" s="16" t="s">
        <v>71</v>
      </c>
      <c r="G36" s="16" t="s">
        <v>71</v>
      </c>
      <c r="H36" s="20">
        <v>5.33</v>
      </c>
      <c r="I36" s="16">
        <v>386</v>
      </c>
      <c r="J36" s="16">
        <v>7</v>
      </c>
      <c r="K36" s="16">
        <v>7</v>
      </c>
      <c r="L36" s="16">
        <v>0</v>
      </c>
      <c r="M36" s="16" t="s">
        <v>74</v>
      </c>
      <c r="N36" s="18">
        <f t="shared" si="40"/>
        <v>96.5</v>
      </c>
      <c r="O36" s="18">
        <f t="shared" si="41"/>
        <v>1.75</v>
      </c>
      <c r="P36" s="18">
        <f t="shared" si="42"/>
        <v>1.75</v>
      </c>
      <c r="Q36" s="19">
        <f t="shared" si="43"/>
        <v>0</v>
      </c>
    </row>
    <row r="37" spans="1:18" x14ac:dyDescent="0.2">
      <c r="A37" s="16" t="s">
        <v>53</v>
      </c>
      <c r="B37" s="16" t="s">
        <v>175</v>
      </c>
      <c r="C37" s="20">
        <v>12</v>
      </c>
      <c r="D37" s="20">
        <v>6.42</v>
      </c>
      <c r="E37" s="16">
        <v>392</v>
      </c>
      <c r="F37" s="16" t="s">
        <v>71</v>
      </c>
      <c r="G37" s="16" t="s">
        <v>71</v>
      </c>
      <c r="H37" s="20">
        <v>2.5</v>
      </c>
      <c r="I37" s="16">
        <v>394</v>
      </c>
      <c r="J37" s="16">
        <v>0</v>
      </c>
      <c r="K37" s="16">
        <v>6</v>
      </c>
      <c r="L37" s="16">
        <v>0</v>
      </c>
      <c r="M37" s="16" t="s">
        <v>71</v>
      </c>
      <c r="N37" s="18">
        <f t="shared" si="40"/>
        <v>98.5</v>
      </c>
      <c r="O37" s="18">
        <f t="shared" si="41"/>
        <v>0</v>
      </c>
      <c r="P37" s="18">
        <f t="shared" si="42"/>
        <v>1.5</v>
      </c>
      <c r="Q37" s="19">
        <f t="shared" si="43"/>
        <v>0</v>
      </c>
    </row>
    <row r="38" spans="1:18" s="24" customFormat="1" x14ac:dyDescent="0.2">
      <c r="A38" s="21" t="s">
        <v>177</v>
      </c>
      <c r="B38" s="21"/>
      <c r="C38" s="22">
        <f>AVERAGE(C2:C37)</f>
        <v>8.9377777777777769</v>
      </c>
      <c r="D38" s="22">
        <f t="shared" ref="D38" si="44">AVERAGE(D2:D37)</f>
        <v>12.01611111111111</v>
      </c>
      <c r="E38" s="22">
        <f>AVERAGE(E2:E37)</f>
        <v>369.77777777777777</v>
      </c>
      <c r="F38" s="21"/>
      <c r="G38" s="21"/>
      <c r="H38" s="22">
        <f>AVERAGE(H2:H37)</f>
        <v>2.3566666666666669</v>
      </c>
      <c r="I38" s="22">
        <f t="shared" ref="I38:L38" si="45">AVERAGE(I2:I37)</f>
        <v>374.69444444444446</v>
      </c>
      <c r="J38" s="22">
        <f t="shared" si="45"/>
        <v>15.416666666666666</v>
      </c>
      <c r="K38" s="22">
        <f t="shared" si="45"/>
        <v>9.9722222222222214</v>
      </c>
      <c r="L38" s="22">
        <f t="shared" si="45"/>
        <v>0.16666666666666666</v>
      </c>
      <c r="M38" s="21"/>
      <c r="N38" s="23">
        <f>AVERAGE(N2:N37)</f>
        <v>93.673611111111114</v>
      </c>
      <c r="O38" s="23">
        <f t="shared" ref="O38:Q38" si="46">AVERAGE(O2:O37)</f>
        <v>3.8541666666666665</v>
      </c>
      <c r="P38" s="23">
        <f t="shared" si="46"/>
        <v>2.4930555555555554</v>
      </c>
      <c r="Q38" s="23">
        <f t="shared" si="46"/>
        <v>4.1666666666666664E-2</v>
      </c>
    </row>
    <row r="39" spans="1:18" s="24" customFormat="1" x14ac:dyDescent="0.2">
      <c r="A39" s="21" t="s">
        <v>178</v>
      </c>
      <c r="B39" s="21"/>
      <c r="C39" s="22">
        <f>STDEV(C2:C37)</f>
        <v>4.4798476448016542</v>
      </c>
      <c r="D39" s="22">
        <f t="shared" ref="D39:E39" si="47">STDEV(D2:D37)</f>
        <v>7.0031124826354478</v>
      </c>
      <c r="E39" s="22">
        <f t="shared" si="47"/>
        <v>34.443420363680588</v>
      </c>
      <c r="F39" s="21"/>
      <c r="G39" s="21"/>
      <c r="H39" s="22">
        <f>STDEV(H2:H37)</f>
        <v>1.8366864574164918</v>
      </c>
      <c r="I39" s="22">
        <f t="shared" ref="I39:K39" si="48">STDEV(I2:I38)</f>
        <v>29.74597960177368</v>
      </c>
      <c r="J39" s="22">
        <f t="shared" si="48"/>
        <v>26.362194100221966</v>
      </c>
      <c r="K39" s="22">
        <f t="shared" si="48"/>
        <v>6.9939899243370656</v>
      </c>
      <c r="L39" s="22">
        <f>STDEV(L2:L38)</f>
        <v>0.98601329718326935</v>
      </c>
      <c r="M39" s="21"/>
      <c r="N39" s="23">
        <f>STDEV(N2:N37)</f>
        <v>7.5419823664520065</v>
      </c>
      <c r="O39" s="23">
        <f t="shared" ref="O39:Q39" si="49">STDEV(O2:O37)</f>
        <v>6.6840361523344773</v>
      </c>
      <c r="P39" s="23">
        <f t="shared" si="49"/>
        <v>1.7733001026245541</v>
      </c>
      <c r="Q39" s="23">
        <f t="shared" si="49"/>
        <v>0.25</v>
      </c>
    </row>
    <row r="40" spans="1:18" s="24" customFormat="1" x14ac:dyDescent="0.2">
      <c r="A40" s="25" t="s">
        <v>179</v>
      </c>
      <c r="B40" s="21"/>
      <c r="C40" s="22">
        <f>C38+C39</f>
        <v>13.41762542257943</v>
      </c>
      <c r="D40" s="22">
        <f t="shared" ref="D40:E40" si="50">D38+D39</f>
        <v>19.01922359374656</v>
      </c>
      <c r="E40" s="22">
        <f t="shared" si="50"/>
        <v>404.22119814145833</v>
      </c>
      <c r="F40" s="21"/>
      <c r="G40" s="21"/>
      <c r="H40" s="22">
        <f>H38+H39</f>
        <v>4.193353124083159</v>
      </c>
      <c r="I40" s="22">
        <f t="shared" ref="I40:L40" si="51">I38+I39</f>
        <v>404.44042404621814</v>
      </c>
      <c r="J40" s="22">
        <f t="shared" si="51"/>
        <v>41.778860766888634</v>
      </c>
      <c r="K40" s="22">
        <f t="shared" si="51"/>
        <v>16.966212146559286</v>
      </c>
      <c r="L40" s="22">
        <f t="shared" si="51"/>
        <v>1.1526799638499361</v>
      </c>
      <c r="M40" s="21"/>
      <c r="N40" s="23">
        <f>N38+N39</f>
        <v>101.21559347756312</v>
      </c>
      <c r="O40" s="23">
        <f t="shared" ref="O40:Q40" si="52">O38+O39</f>
        <v>10.538202819001144</v>
      </c>
      <c r="P40" s="23">
        <f t="shared" si="52"/>
        <v>4.2663556581801094</v>
      </c>
      <c r="Q40" s="23">
        <f t="shared" si="52"/>
        <v>0.29166666666666669</v>
      </c>
    </row>
    <row r="41" spans="1:18" s="24" customFormat="1" x14ac:dyDescent="0.2">
      <c r="A41" s="25" t="s">
        <v>180</v>
      </c>
      <c r="B41" s="21"/>
      <c r="C41" s="22">
        <f>C38-C39</f>
        <v>4.4579301329761227</v>
      </c>
      <c r="D41" s="22">
        <f t="shared" ref="D41:E41" si="53">D38-D39</f>
        <v>5.0129986284756622</v>
      </c>
      <c r="E41" s="22">
        <f t="shared" si="53"/>
        <v>335.33435741409721</v>
      </c>
      <c r="F41" s="21"/>
      <c r="G41" s="21"/>
      <c r="H41" s="22">
        <f>H38-H39</f>
        <v>0.51998020925017507</v>
      </c>
      <c r="I41" s="22">
        <f t="shared" ref="I41:L41" si="54">I38-I39</f>
        <v>344.94846484267077</v>
      </c>
      <c r="J41" s="22">
        <f t="shared" si="54"/>
        <v>-10.9455274335553</v>
      </c>
      <c r="K41" s="22">
        <f t="shared" si="54"/>
        <v>2.9782322978851559</v>
      </c>
      <c r="L41" s="22">
        <f t="shared" si="54"/>
        <v>-0.81934663051660273</v>
      </c>
      <c r="M41" s="21"/>
      <c r="N41" s="23">
        <f>N38-N39</f>
        <v>86.13162874465911</v>
      </c>
      <c r="O41" s="23">
        <f t="shared" ref="O41:Q41" si="55">O38-O39</f>
        <v>-2.8298694856678108</v>
      </c>
      <c r="P41" s="23">
        <f t="shared" si="55"/>
        <v>0.71975545293100129</v>
      </c>
      <c r="Q41" s="23">
        <f t="shared" si="55"/>
        <v>-0.20833333333333334</v>
      </c>
    </row>
    <row r="42" spans="1:18" s="24" customFormat="1" x14ac:dyDescent="0.2">
      <c r="A42" s="25" t="s">
        <v>181</v>
      </c>
      <c r="B42" s="21"/>
      <c r="C42" s="22">
        <f>C38+(C39*2)</f>
        <v>17.897473067381085</v>
      </c>
      <c r="D42" s="22">
        <f t="shared" ref="D42:E42" si="56">D38+(D39*2)</f>
        <v>26.022336076382004</v>
      </c>
      <c r="E42" s="22">
        <f t="shared" si="56"/>
        <v>438.66461850513895</v>
      </c>
      <c r="F42" s="21"/>
      <c r="G42" s="21"/>
      <c r="H42" s="22">
        <f t="shared" ref="H42:Q42" si="57">H38+(H39*2)</f>
        <v>6.0300395814996506</v>
      </c>
      <c r="I42" s="22">
        <f t="shared" si="57"/>
        <v>434.18640364799182</v>
      </c>
      <c r="J42" s="22">
        <f t="shared" si="57"/>
        <v>68.141054867110597</v>
      </c>
      <c r="K42" s="22">
        <f t="shared" si="57"/>
        <v>23.960202070896351</v>
      </c>
      <c r="L42" s="22">
        <f t="shared" si="57"/>
        <v>2.1386932610332052</v>
      </c>
      <c r="M42" s="21"/>
      <c r="N42" s="22">
        <f t="shared" si="57"/>
        <v>108.75757584401512</v>
      </c>
      <c r="O42" s="22">
        <f t="shared" si="57"/>
        <v>17.222238971335621</v>
      </c>
      <c r="P42" s="22">
        <f t="shared" si="57"/>
        <v>6.0396557608046635</v>
      </c>
      <c r="Q42" s="22">
        <f t="shared" si="57"/>
        <v>0.54166666666666663</v>
      </c>
      <c r="R42" s="22"/>
    </row>
    <row r="43" spans="1:18" s="24" customFormat="1" x14ac:dyDescent="0.2">
      <c r="A43" s="25" t="s">
        <v>182</v>
      </c>
      <c r="B43" s="21"/>
      <c r="C43" s="22">
        <f>C38-(C39*2)</f>
        <v>-2.1917511825531477E-2</v>
      </c>
      <c r="D43" s="22">
        <f t="shared" ref="D43:E43" si="58">D38-(D39*2)</f>
        <v>-1.9901138541597856</v>
      </c>
      <c r="E43" s="22">
        <f t="shared" si="58"/>
        <v>300.8909370504166</v>
      </c>
      <c r="F43" s="21"/>
      <c r="G43" s="21"/>
      <c r="H43" s="22">
        <f t="shared" ref="H43:Q43" si="59">H38-(H39*2)</f>
        <v>-1.3167062481663168</v>
      </c>
      <c r="I43" s="22">
        <f t="shared" si="59"/>
        <v>315.20248524089709</v>
      </c>
      <c r="J43" s="22">
        <f t="shared" si="59"/>
        <v>-37.307721533777269</v>
      </c>
      <c r="K43" s="22">
        <f t="shared" si="59"/>
        <v>-4.0157576264519097</v>
      </c>
      <c r="L43" s="22">
        <f t="shared" si="59"/>
        <v>-1.805359927699872</v>
      </c>
      <c r="M43" s="21"/>
      <c r="N43" s="22">
        <f t="shared" si="59"/>
        <v>78.589646378207107</v>
      </c>
      <c r="O43" s="22">
        <f t="shared" si="59"/>
        <v>-9.5139056380022886</v>
      </c>
      <c r="P43" s="22">
        <f t="shared" si="59"/>
        <v>-1.0535446496935528</v>
      </c>
      <c r="Q43" s="22">
        <f t="shared" si="59"/>
        <v>-0.45833333333333331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Data Sheet</vt:lpstr>
      <vt:lpstr>Seed and Lab Information</vt:lpstr>
      <vt:lpstr>Lot 1</vt:lpstr>
      <vt:lpstr>Pivot Table Lot 1</vt:lpstr>
      <vt:lpstr>Lot 2</vt:lpstr>
      <vt:lpstr>Pivot Table Lot 2</vt:lpstr>
      <vt:lpstr>Lot 3</vt:lpstr>
      <vt:lpstr>Pivot Table Lot 3</vt:lpstr>
      <vt:lpstr>Lot 4</vt:lpstr>
      <vt:lpstr>Pivot Table Lot 4</vt:lpstr>
      <vt:lpstr>Lot 5</vt:lpstr>
      <vt:lpstr>Pivot Table Lot 5</vt:lpstr>
      <vt:lpstr>Lot 6</vt:lpstr>
      <vt:lpstr>Pivot Table Lot 6</vt:lpstr>
      <vt:lpstr>Time Calculations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Yea-Ching</dc:creator>
  <cp:lastModifiedBy>Trinh, Lan Chi - MRP-AMS</cp:lastModifiedBy>
  <cp:lastPrinted>2024-08-02T17:09:54Z</cp:lastPrinted>
  <dcterms:created xsi:type="dcterms:W3CDTF">2021-12-09T15:17:26Z</dcterms:created>
  <dcterms:modified xsi:type="dcterms:W3CDTF">2026-02-26T18:11:13Z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f831f4-dcb7-461d-ad46-521099d766ab_Enabled">
    <vt:lpwstr>true</vt:lpwstr>
  </property>
  <property fmtid="{D5CDD505-2E9C-101B-9397-08002B2CF9AE}" pid="3" name="MSIP_Label_59f831f4-dcb7-461d-ad46-521099d766ab_SetDate">
    <vt:lpwstr>2025-05-29T19:41:58Z</vt:lpwstr>
  </property>
  <property fmtid="{D5CDD505-2E9C-101B-9397-08002B2CF9AE}" pid="4" name="MSIP_Label_59f831f4-dcb7-461d-ad46-521099d766ab_Method">
    <vt:lpwstr>Standard</vt:lpwstr>
  </property>
  <property fmtid="{D5CDD505-2E9C-101B-9397-08002B2CF9AE}" pid="5" name="MSIP_Label_59f831f4-dcb7-461d-ad46-521099d766ab_Name">
    <vt:lpwstr>Eurofins Internal</vt:lpwstr>
  </property>
  <property fmtid="{D5CDD505-2E9C-101B-9397-08002B2CF9AE}" pid="6" name="MSIP_Label_59f831f4-dcb7-461d-ad46-521099d766ab_SiteId">
    <vt:lpwstr>ee97a478-2b98-47a3-aaa0-12ff085f2a19</vt:lpwstr>
  </property>
  <property fmtid="{D5CDD505-2E9C-101B-9397-08002B2CF9AE}" pid="7" name="MSIP_Label_59f831f4-dcb7-461d-ad46-521099d766ab_ActionId">
    <vt:lpwstr>090968c5-8a14-4723-8fec-0dd34b085039</vt:lpwstr>
  </property>
  <property fmtid="{D5CDD505-2E9C-101B-9397-08002B2CF9AE}" pid="8" name="MSIP_Label_59f831f4-dcb7-461d-ad46-521099d766ab_ContentBits">
    <vt:lpwstr>0</vt:lpwstr>
  </property>
</Properties>
</file>